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drawings/drawing12.xml" ContentType="application/vnd.openxmlformats-officedocument.drawing+xml"/>
  <Override PartName="/xl/charts/chart16.xml" ContentType="application/vnd.openxmlformats-officedocument.drawingml.chart+xml"/>
  <Override PartName="/xl/drawings/drawing13.xml" ContentType="application/vnd.openxmlformats-officedocument.drawingml.chartshapes+xml"/>
  <Override PartName="/xl/charts/chart17.xml" ContentType="application/vnd.openxmlformats-officedocument.drawingml.chart+xml"/>
  <Override PartName="/xl/drawings/drawing14.xml" ContentType="application/vnd.openxmlformats-officedocument.drawingml.chartshapes+xml"/>
  <Override PartName="/xl/charts/chart18.xml" ContentType="application/vnd.openxmlformats-officedocument.drawingml.chart+xml"/>
  <Override PartName="/xl/drawings/drawing1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6.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7.xml" ContentType="application/vnd.openxmlformats-officedocument.drawing+xml"/>
  <Override PartName="/xl/charts/chart27.xml" ContentType="application/vnd.openxmlformats-officedocument.drawingml.chart+xml"/>
  <Override PartName="/xl/drawings/drawing18.xml" ContentType="application/vnd.openxmlformats-officedocument.drawingml.chartshapes+xml"/>
  <Override PartName="/xl/charts/chart28.xml" ContentType="application/vnd.openxmlformats-officedocument.drawingml.chart+xml"/>
  <Override PartName="/xl/drawings/drawing19.xml" ContentType="application/vnd.openxmlformats-officedocument.drawingml.chartshapes+xml"/>
  <Override PartName="/xl/charts/chart29.xml" ContentType="application/vnd.openxmlformats-officedocument.drawingml.chart+xml"/>
  <Override PartName="/xl/drawings/drawing20.xml" ContentType="application/vnd.openxmlformats-officedocument.drawingml.chartshapes+xml"/>
  <Override PartName="/xl/charts/chart3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3.xml" ContentType="application/vnd.openxmlformats-officedocument.drawing+xml"/>
  <Override PartName="/xl/charts/chart33.xml" ContentType="application/vnd.openxmlformats-officedocument.drawingml.chart+xml"/>
  <Override PartName="/xl/drawings/drawing24.xml" ContentType="application/vnd.openxmlformats-officedocument.drawingml.chartshapes+xml"/>
  <Override PartName="/xl/charts/chart34.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xml"/>
  <Override PartName="/xl/charts/chart3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autoCompressPictures="0"/>
  <mc:AlternateContent xmlns:mc="http://schemas.openxmlformats.org/markup-compatibility/2006">
    <mc:Choice Requires="x15">
      <x15ac:absPath xmlns:x15ac="http://schemas.microsoft.com/office/spreadsheetml/2010/11/ac" url="https://nzier.sharepoint.com/Jobs/QP (800)/0. Premium Members/NZCC/REVAMP16/"/>
    </mc:Choice>
  </mc:AlternateContent>
  <bookViews>
    <workbookView xWindow="0" yWindow="0" windowWidth="28800" windowHeight="13275"/>
  </bookViews>
  <sheets>
    <sheet name="Directory" sheetId="15" r:id="rId1"/>
    <sheet name="Spider" sheetId="19" r:id="rId2"/>
    <sheet name="1" sheetId="12" r:id="rId3"/>
    <sheet name="1.1" sheetId="14" r:id="rId4"/>
    <sheet name="2" sheetId="25" r:id="rId5"/>
    <sheet name="2.1" sheetId="23" r:id="rId6"/>
    <sheet name="3" sheetId="10" r:id="rId7"/>
    <sheet name="3.1" sheetId="16" r:id="rId8"/>
    <sheet name="4" sheetId="1" r:id="rId9"/>
    <sheet name="5" sheetId="2" r:id="rId10"/>
    <sheet name="6" sheetId="13" r:id="rId11"/>
    <sheet name="6.1" sheetId="24" r:id="rId12"/>
    <sheet name="7" sheetId="6" r:id="rId13"/>
    <sheet name="8" sheetId="18" r:id="rId14"/>
    <sheet name="9" sheetId="21" r:id="rId15"/>
    <sheet name="10" sheetId="22"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4" hidden="1">'2'!$N$57:$T$67</definedName>
    <definedName name="CNY_AgeGroup">'6.1'!$C$18:$I$25</definedName>
    <definedName name="CNY_AgeGroup2">'6.1'!$C$18:$I$18</definedName>
    <definedName name="CNY_Change">'6.1'!$I$5:$I$6</definedName>
    <definedName name="CNY_Change2">'6.1'!$I$5</definedName>
    <definedName name="CNY_LOS">'6.1'!$C$27:$I$33</definedName>
    <definedName name="CNY_LOS2">'6.1'!$C$27:$I$27</definedName>
    <definedName name="CNY_NZPort_OSA_Citiz">'6.1'!$A$35:$I$57</definedName>
    <definedName name="CNY_NZPort_OSA_Citiz2">'6.1'!$B$35:$I$35</definedName>
    <definedName name="CNY_Title">'6.1'!$A$2:$A$4</definedName>
    <definedName name="CNY_Title2">'6.1'!$A$2</definedName>
    <definedName name="CNY_TotVisArrivals">'6.1'!$C$8:$I$9</definedName>
    <definedName name="CNY_TotVisArrivals2">'6.1'!$C$8:$I$8</definedName>
    <definedName name="CNY_TravelPurpose">'6.1'!$C$11:$I$16</definedName>
    <definedName name="CNY_TravelPurpose2">'6.1'!$C$11:$I$11</definedName>
    <definedName name="CNY_Years">'6.1'!$C$6:$G$7</definedName>
    <definedName name="CNY_Years2">'6.1'!$C$6:$D$6</definedName>
    <definedName name="CNY_Years3">'6.1'!$F$6:$G$6</definedName>
    <definedName name="_xlnm.Print_Area" localSheetId="2">'1'!$A$1:$AH$52</definedName>
  </definedNames>
  <calcPr calcId="171027"/>
</workbook>
</file>

<file path=xl/calcChain.xml><?xml version="1.0" encoding="utf-8"?>
<calcChain xmlns="http://schemas.openxmlformats.org/spreadsheetml/2006/main">
  <c r="J59" i="6" l="1"/>
  <c r="G63" i="6" l="1"/>
  <c r="F63" i="6"/>
  <c r="E63" i="6"/>
  <c r="D63" i="6"/>
  <c r="C63" i="6"/>
  <c r="B63" i="6"/>
  <c r="G62" i="6"/>
  <c r="F62" i="6"/>
  <c r="E62" i="6"/>
  <c r="D62" i="6"/>
  <c r="C62" i="6"/>
  <c r="B62" i="6"/>
  <c r="G61" i="6"/>
  <c r="F61" i="6"/>
  <c r="E61" i="6"/>
  <c r="D61" i="6"/>
  <c r="C61" i="6"/>
  <c r="B61" i="6"/>
  <c r="G60" i="6"/>
  <c r="F60" i="6"/>
  <c r="E60" i="6"/>
  <c r="D60" i="6"/>
  <c r="C60" i="6"/>
  <c r="B60" i="6"/>
  <c r="G59" i="6"/>
  <c r="F59" i="6"/>
  <c r="E59" i="6"/>
  <c r="D59" i="6"/>
  <c r="C59" i="6"/>
  <c r="B59" i="6"/>
  <c r="G58" i="6"/>
  <c r="F58" i="6"/>
  <c r="E58" i="6"/>
  <c r="D58" i="6"/>
  <c r="C58" i="6"/>
  <c r="B58" i="6"/>
  <c r="G57" i="6"/>
  <c r="F57" i="6"/>
  <c r="E57" i="6"/>
  <c r="D57" i="6"/>
  <c r="C57" i="6"/>
  <c r="B57" i="6"/>
  <c r="G56" i="6"/>
  <c r="F56" i="6"/>
  <c r="E56" i="6"/>
  <c r="D56" i="6"/>
  <c r="C56" i="6"/>
  <c r="B56" i="6"/>
  <c r="G55" i="6"/>
  <c r="F55" i="6"/>
  <c r="E55" i="6"/>
  <c r="D55" i="6"/>
  <c r="C55" i="6"/>
  <c r="B55" i="6"/>
  <c r="G54" i="6"/>
  <c r="F54" i="6"/>
  <c r="E54" i="6"/>
  <c r="D54" i="6"/>
  <c r="C54" i="6"/>
  <c r="B54" i="6"/>
  <c r="G53" i="6"/>
  <c r="F53" i="6"/>
  <c r="E53" i="6"/>
  <c r="D53" i="6"/>
  <c r="C53" i="6"/>
  <c r="B53" i="6"/>
  <c r="G64" i="6"/>
  <c r="F64" i="6"/>
  <c r="E64" i="6"/>
  <c r="D64" i="6"/>
  <c r="C64" i="6"/>
  <c r="B64" i="6"/>
  <c r="AT124" i="13" l="1"/>
  <c r="AS124" i="13"/>
  <c r="AR124" i="13"/>
  <c r="AQ124" i="13"/>
  <c r="AP124" i="13"/>
  <c r="AO124" i="13"/>
  <c r="AN124" i="13"/>
  <c r="AM124" i="13"/>
  <c r="AL124" i="13"/>
  <c r="AB124" i="13"/>
  <c r="AK124" i="13" s="1"/>
  <c r="AA124" i="13"/>
  <c r="AJ124" i="13" s="1"/>
  <c r="Z124" i="13"/>
  <c r="AI124" i="13" s="1"/>
  <c r="Y124" i="13"/>
  <c r="AH124" i="13" s="1"/>
  <c r="X124" i="13"/>
  <c r="AG124" i="13" s="1"/>
  <c r="W124" i="13"/>
  <c r="AF124" i="13" s="1"/>
  <c r="V124" i="13"/>
  <c r="AE124" i="13" s="1"/>
  <c r="U124" i="13"/>
  <c r="AD124" i="13" s="1"/>
  <c r="T124" i="13"/>
  <c r="AC124" i="13" s="1"/>
  <c r="S124" i="13"/>
  <c r="R124" i="13"/>
  <c r="Q124" i="13"/>
  <c r="P124" i="13"/>
  <c r="O124" i="13"/>
  <c r="N124" i="13"/>
  <c r="M124" i="13"/>
  <c r="L124" i="13"/>
  <c r="K124" i="13"/>
  <c r="J124" i="13"/>
  <c r="I124" i="13"/>
  <c r="H124" i="13"/>
  <c r="G124" i="13"/>
  <c r="F124" i="13"/>
  <c r="E124" i="13"/>
  <c r="D124" i="13"/>
  <c r="C124" i="13"/>
  <c r="B124" i="13"/>
  <c r="AT123" i="13"/>
  <c r="AS123" i="13"/>
  <c r="AR123" i="13"/>
  <c r="AQ123" i="13"/>
  <c r="AP123" i="13"/>
  <c r="AG123" i="13" s="1"/>
  <c r="AO123" i="13"/>
  <c r="AN123" i="13"/>
  <c r="AM123" i="13"/>
  <c r="AL123" i="13"/>
  <c r="AC123" i="13"/>
  <c r="AB123" i="13"/>
  <c r="AK123" i="13" s="1"/>
  <c r="AA123" i="13"/>
  <c r="Z123" i="13"/>
  <c r="Y123" i="13"/>
  <c r="X123" i="13"/>
  <c r="W123" i="13"/>
  <c r="AF123" i="13" s="1"/>
  <c r="V123" i="13"/>
  <c r="AE123" i="13" s="1"/>
  <c r="U123" i="13"/>
  <c r="AD123" i="13" s="1"/>
  <c r="T123" i="13"/>
  <c r="S123" i="13"/>
  <c r="R123" i="13"/>
  <c r="Q123" i="13"/>
  <c r="P123" i="13"/>
  <c r="O123" i="13"/>
  <c r="N123" i="13"/>
  <c r="M123" i="13"/>
  <c r="L123" i="13"/>
  <c r="K123" i="13"/>
  <c r="J123" i="13"/>
  <c r="I123" i="13"/>
  <c r="H123" i="13"/>
  <c r="G123" i="13"/>
  <c r="F123" i="13"/>
  <c r="E123" i="13"/>
  <c r="D123" i="13"/>
  <c r="C123" i="13"/>
  <c r="B123" i="13"/>
  <c r="AT122" i="13"/>
  <c r="AS122" i="13"/>
  <c r="AR122" i="13"/>
  <c r="AQ122" i="13"/>
  <c r="AP122" i="13"/>
  <c r="AO122" i="13"/>
  <c r="AN122" i="13"/>
  <c r="AM122" i="13"/>
  <c r="AL122" i="13"/>
  <c r="AB122" i="13"/>
  <c r="AK122" i="13" s="1"/>
  <c r="AA122" i="13"/>
  <c r="AJ122" i="13" s="1"/>
  <c r="Z122" i="13"/>
  <c r="Y122" i="13"/>
  <c r="AH122" i="13" s="1"/>
  <c r="X122" i="13"/>
  <c r="W122" i="13"/>
  <c r="AF122" i="13" s="1"/>
  <c r="V122" i="13"/>
  <c r="AE122" i="13" s="1"/>
  <c r="U122" i="13"/>
  <c r="AD122" i="13" s="1"/>
  <c r="T122" i="13"/>
  <c r="AC122" i="13" s="1"/>
  <c r="S122" i="13"/>
  <c r="R122" i="13"/>
  <c r="Q122" i="13"/>
  <c r="P122" i="13"/>
  <c r="O122" i="13"/>
  <c r="N122" i="13"/>
  <c r="M122" i="13"/>
  <c r="L122" i="13"/>
  <c r="K122" i="13"/>
  <c r="J122" i="13"/>
  <c r="I122" i="13"/>
  <c r="H122" i="13"/>
  <c r="G122" i="13"/>
  <c r="F122" i="13"/>
  <c r="E122" i="13"/>
  <c r="D122" i="13"/>
  <c r="C122" i="13"/>
  <c r="B122" i="13"/>
  <c r="A123" i="13"/>
  <c r="A122" i="13" s="1"/>
  <c r="A121" i="13" s="1"/>
  <c r="AT47" i="13"/>
  <c r="AM47" i="13"/>
  <c r="AN47" i="13" s="1"/>
  <c r="AO47" i="13" s="1"/>
  <c r="AP47" i="13" s="1"/>
  <c r="AQ47" i="13" s="1"/>
  <c r="AR47" i="13" s="1"/>
  <c r="AS47" i="13" s="1"/>
  <c r="AL47" i="13"/>
  <c r="AB47" i="13"/>
  <c r="T47" i="13"/>
  <c r="U47" i="13" s="1"/>
  <c r="V47" i="13" s="1"/>
  <c r="W47" i="13" s="1"/>
  <c r="X47" i="13" s="1"/>
  <c r="Y47" i="13" s="1"/>
  <c r="Z47" i="13" s="1"/>
  <c r="AA47" i="13" s="1"/>
  <c r="S47" i="13"/>
  <c r="M47" i="13"/>
  <c r="N47" i="13" s="1"/>
  <c r="O47" i="13" s="1"/>
  <c r="P47" i="13" s="1"/>
  <c r="Q47" i="13" s="1"/>
  <c r="R47" i="13" s="1"/>
  <c r="L47" i="13"/>
  <c r="K47" i="13"/>
  <c r="C47" i="13"/>
  <c r="D47" i="13" s="1"/>
  <c r="E47" i="13" s="1"/>
  <c r="F47" i="13" s="1"/>
  <c r="G47" i="13" s="1"/>
  <c r="H47" i="13" s="1"/>
  <c r="I47" i="13" s="1"/>
  <c r="AG122" i="13" l="1"/>
  <c r="AH123" i="13"/>
  <c r="AI123" i="13"/>
  <c r="AI122" i="13"/>
  <c r="AJ123" i="13"/>
  <c r="AM121" i="13"/>
  <c r="Z121" i="13"/>
  <c r="R121" i="13"/>
  <c r="J121" i="13"/>
  <c r="B121" i="13"/>
  <c r="AT121" i="13"/>
  <c r="AL121" i="13"/>
  <c r="Y121" i="13"/>
  <c r="Q121" i="13"/>
  <c r="I121" i="13"/>
  <c r="AS121" i="13"/>
  <c r="X121" i="13"/>
  <c r="P121" i="13"/>
  <c r="H121" i="13"/>
  <c r="AR121" i="13"/>
  <c r="W121" i="13"/>
  <c r="O121" i="13"/>
  <c r="G121" i="13"/>
  <c r="AQ121" i="13"/>
  <c r="V121" i="13"/>
  <c r="N121" i="13"/>
  <c r="F121" i="13"/>
  <c r="AP121" i="13"/>
  <c r="U121" i="13"/>
  <c r="AD121" i="13" s="1"/>
  <c r="M121" i="13"/>
  <c r="E121" i="13"/>
  <c r="AN121" i="13"/>
  <c r="AA121" i="13"/>
  <c r="AJ121" i="13" s="1"/>
  <c r="S121" i="13"/>
  <c r="K121" i="13"/>
  <c r="C121" i="13"/>
  <c r="L121" i="13"/>
  <c r="T121" i="13"/>
  <c r="AC121" i="13" s="1"/>
  <c r="AB121" i="13"/>
  <c r="AK121" i="13" s="1"/>
  <c r="AO121" i="13"/>
  <c r="D121" i="13"/>
  <c r="AF121" i="13" l="1"/>
  <c r="AI121" i="13"/>
  <c r="AG121" i="13"/>
  <c r="AH121" i="13"/>
  <c r="AE121" i="13"/>
  <c r="R47" i="1" l="1"/>
  <c r="R46" i="1"/>
  <c r="B58" i="1"/>
  <c r="C58" i="1"/>
  <c r="D58" i="1"/>
  <c r="E58" i="1"/>
  <c r="F58" i="1"/>
  <c r="R67" i="25" l="1"/>
  <c r="T67" i="25" s="1"/>
  <c r="Q67" i="25"/>
  <c r="P67" i="25"/>
  <c r="S67" i="25" s="1"/>
  <c r="N67" i="25"/>
  <c r="E67" i="25"/>
  <c r="D67" i="25"/>
  <c r="C67" i="25"/>
  <c r="G67" i="25" s="1"/>
  <c r="A67" i="25"/>
  <c r="B67" i="25" s="1"/>
  <c r="R66" i="25"/>
  <c r="Q66" i="25"/>
  <c r="P66" i="25"/>
  <c r="T66" i="25" s="1"/>
  <c r="N66" i="25"/>
  <c r="E66" i="25"/>
  <c r="G66" i="25" s="1"/>
  <c r="D66" i="25"/>
  <c r="F66" i="25" s="1"/>
  <c r="C66" i="25"/>
  <c r="A66" i="25"/>
  <c r="B66" i="25" s="1"/>
  <c r="R65" i="25"/>
  <c r="Q65" i="25"/>
  <c r="P65" i="25"/>
  <c r="N65" i="25"/>
  <c r="E65" i="25"/>
  <c r="G65" i="25" s="1"/>
  <c r="D65" i="25"/>
  <c r="C65" i="25"/>
  <c r="A65" i="25"/>
  <c r="B65" i="25" s="1"/>
  <c r="R64" i="25"/>
  <c r="Q64" i="25"/>
  <c r="P64" i="25"/>
  <c r="N64" i="25"/>
  <c r="F64" i="25"/>
  <c r="E64" i="25"/>
  <c r="G64" i="25" s="1"/>
  <c r="D64" i="25"/>
  <c r="C64" i="25"/>
  <c r="A64" i="25"/>
  <c r="B64" i="25" s="1"/>
  <c r="R63" i="25"/>
  <c r="T63" i="25" s="1"/>
  <c r="Q63" i="25"/>
  <c r="P63" i="25"/>
  <c r="N63" i="25"/>
  <c r="E63" i="25"/>
  <c r="G63" i="25" s="1"/>
  <c r="D63" i="25"/>
  <c r="C63" i="25"/>
  <c r="F63" i="25" s="1"/>
  <c r="B63" i="25"/>
  <c r="A63" i="25"/>
  <c r="R62" i="25"/>
  <c r="T62" i="25" s="1"/>
  <c r="Q62" i="25"/>
  <c r="P62" i="25"/>
  <c r="N62" i="25"/>
  <c r="E62" i="25"/>
  <c r="G62" i="25" s="1"/>
  <c r="D62" i="25"/>
  <c r="C62" i="25"/>
  <c r="B62" i="25"/>
  <c r="A62" i="25"/>
  <c r="R61" i="25"/>
  <c r="Q61" i="25"/>
  <c r="P61" i="25"/>
  <c r="N61" i="25"/>
  <c r="E61" i="25"/>
  <c r="G61" i="25" s="1"/>
  <c r="D61" i="25"/>
  <c r="F61" i="25" s="1"/>
  <c r="C61" i="25"/>
  <c r="A61" i="25"/>
  <c r="B61" i="25" s="1"/>
  <c r="R60" i="25"/>
  <c r="Q60" i="25"/>
  <c r="S60" i="25" s="1"/>
  <c r="P60" i="25"/>
  <c r="T60" i="25" s="1"/>
  <c r="N60" i="25"/>
  <c r="E60" i="25"/>
  <c r="G60" i="25" s="1"/>
  <c r="D60" i="25"/>
  <c r="C60" i="25"/>
  <c r="A60" i="25"/>
  <c r="B60" i="25" s="1"/>
  <c r="R59" i="25"/>
  <c r="Q59" i="25"/>
  <c r="P59" i="25"/>
  <c r="N59" i="25"/>
  <c r="E59" i="25"/>
  <c r="D59" i="25"/>
  <c r="C59" i="25"/>
  <c r="A59" i="25"/>
  <c r="B59" i="25" s="1"/>
  <c r="R58" i="25"/>
  <c r="Q58" i="25"/>
  <c r="S58" i="25" s="1"/>
  <c r="P58" i="25"/>
  <c r="N58" i="25"/>
  <c r="E58" i="25"/>
  <c r="D58" i="25"/>
  <c r="C58" i="25"/>
  <c r="G58" i="25" s="1"/>
  <c r="A58" i="25"/>
  <c r="Q69" i="25"/>
  <c r="P69" i="25"/>
  <c r="D69" i="25"/>
  <c r="C69" i="25"/>
  <c r="S63" i="25" l="1"/>
  <c r="T58" i="25"/>
  <c r="S59" i="25"/>
  <c r="F62" i="25"/>
  <c r="F67" i="25"/>
  <c r="T61" i="25"/>
  <c r="S64" i="25"/>
  <c r="S65" i="25"/>
  <c r="T59" i="25"/>
  <c r="G59" i="25"/>
  <c r="T64" i="25"/>
  <c r="T65" i="25"/>
  <c r="F58" i="25"/>
  <c r="F60" i="25"/>
  <c r="S62" i="25"/>
  <c r="F65" i="25"/>
  <c r="S66" i="25"/>
  <c r="R69" i="25"/>
  <c r="T69" i="25" s="1"/>
  <c r="S69" i="25"/>
  <c r="E69" i="25"/>
  <c r="G69" i="25" s="1"/>
  <c r="F69" i="25"/>
  <c r="F59" i="25"/>
  <c r="S61" i="25"/>
  <c r="C85" i="14" l="1"/>
  <c r="D85" i="14"/>
  <c r="E85" i="14"/>
  <c r="F85" i="14"/>
  <c r="G85" i="14"/>
  <c r="H85" i="14"/>
  <c r="I85" i="14"/>
  <c r="J85" i="14"/>
  <c r="K85" i="14"/>
  <c r="L85" i="14"/>
  <c r="M85" i="14"/>
  <c r="B85" i="14"/>
  <c r="B62" i="14"/>
  <c r="C62" i="14"/>
  <c r="D62" i="14"/>
  <c r="E62" i="14"/>
  <c r="F62" i="14"/>
  <c r="G62" i="14"/>
  <c r="H62" i="14"/>
  <c r="I62" i="14"/>
  <c r="J62" i="14"/>
  <c r="K62" i="14"/>
  <c r="L62" i="14"/>
  <c r="M62" i="14"/>
  <c r="Q62" i="14"/>
  <c r="B63" i="14"/>
  <c r="C63" i="14"/>
  <c r="D63" i="14"/>
  <c r="E63" i="14"/>
  <c r="F63" i="14"/>
  <c r="G63" i="14"/>
  <c r="H63" i="14"/>
  <c r="I63" i="14"/>
  <c r="J63" i="14"/>
  <c r="K63" i="14"/>
  <c r="L63" i="14"/>
  <c r="M63" i="14"/>
  <c r="Q63" i="14"/>
  <c r="B64" i="14"/>
  <c r="C64" i="14"/>
  <c r="D64" i="14"/>
  <c r="E64" i="14"/>
  <c r="F64" i="14"/>
  <c r="G64" i="14"/>
  <c r="H64" i="14"/>
  <c r="I64" i="14"/>
  <c r="J64" i="14"/>
  <c r="K64" i="14"/>
  <c r="L64" i="14"/>
  <c r="M64" i="14"/>
  <c r="Q64" i="14"/>
  <c r="B65" i="14"/>
  <c r="C65" i="14"/>
  <c r="D65" i="14"/>
  <c r="E65" i="14"/>
  <c r="F65" i="14"/>
  <c r="G65" i="14"/>
  <c r="H65" i="14"/>
  <c r="I65" i="14"/>
  <c r="J65" i="14"/>
  <c r="K65" i="14"/>
  <c r="L65" i="14"/>
  <c r="M65" i="14"/>
  <c r="Q65" i="14"/>
  <c r="B66" i="14"/>
  <c r="C66" i="14"/>
  <c r="D66" i="14"/>
  <c r="E66" i="14"/>
  <c r="F66" i="14"/>
  <c r="G66" i="14"/>
  <c r="H66" i="14"/>
  <c r="I66" i="14"/>
  <c r="J66" i="14"/>
  <c r="K66" i="14"/>
  <c r="L66" i="14"/>
  <c r="M66" i="14"/>
  <c r="Q66" i="14"/>
  <c r="B67" i="14"/>
  <c r="C67" i="14"/>
  <c r="D67" i="14"/>
  <c r="E67" i="14"/>
  <c r="F67" i="14"/>
  <c r="G67" i="14"/>
  <c r="H67" i="14"/>
  <c r="I67" i="14"/>
  <c r="J67" i="14"/>
  <c r="K67" i="14"/>
  <c r="L67" i="14"/>
  <c r="M67" i="14"/>
  <c r="Q67" i="14"/>
  <c r="B68" i="14"/>
  <c r="C68" i="14"/>
  <c r="D68" i="14"/>
  <c r="E68" i="14"/>
  <c r="F68" i="14"/>
  <c r="G68" i="14"/>
  <c r="H68" i="14"/>
  <c r="I68" i="14"/>
  <c r="J68" i="14"/>
  <c r="K68" i="14"/>
  <c r="L68" i="14"/>
  <c r="M68" i="14"/>
  <c r="Q68" i="14"/>
  <c r="B69" i="14"/>
  <c r="C69" i="14"/>
  <c r="D69" i="14"/>
  <c r="E69" i="14"/>
  <c r="F69" i="14"/>
  <c r="G69" i="14"/>
  <c r="H69" i="14"/>
  <c r="I69" i="14"/>
  <c r="J69" i="14"/>
  <c r="K69" i="14"/>
  <c r="L69" i="14"/>
  <c r="M69" i="14"/>
  <c r="Q69" i="14"/>
  <c r="B70" i="14"/>
  <c r="C70" i="14"/>
  <c r="D70" i="14"/>
  <c r="E70" i="14"/>
  <c r="F70" i="14"/>
  <c r="G70" i="14"/>
  <c r="H70" i="14"/>
  <c r="I70" i="14"/>
  <c r="J70" i="14"/>
  <c r="K70" i="14"/>
  <c r="L70" i="14"/>
  <c r="M70" i="14"/>
  <c r="Q70" i="14"/>
  <c r="B71" i="14"/>
  <c r="C71" i="14"/>
  <c r="D71" i="14"/>
  <c r="E71" i="14"/>
  <c r="F71" i="14"/>
  <c r="G71" i="14"/>
  <c r="H71" i="14"/>
  <c r="I71" i="14"/>
  <c r="J71" i="14"/>
  <c r="K71" i="14"/>
  <c r="L71" i="14"/>
  <c r="M71" i="14"/>
  <c r="Q71" i="14"/>
  <c r="B72" i="14"/>
  <c r="C72" i="14"/>
  <c r="D72" i="14"/>
  <c r="E72" i="14"/>
  <c r="F72" i="14"/>
  <c r="G72" i="14"/>
  <c r="H72" i="14"/>
  <c r="I72" i="14"/>
  <c r="J72" i="14"/>
  <c r="K72" i="14"/>
  <c r="L72" i="14"/>
  <c r="M72" i="14"/>
  <c r="Q72" i="14"/>
  <c r="B73" i="14"/>
  <c r="C73" i="14"/>
  <c r="D73" i="14"/>
  <c r="E73" i="14"/>
  <c r="F73" i="14"/>
  <c r="G73" i="14"/>
  <c r="H73" i="14"/>
  <c r="I73" i="14"/>
  <c r="J73" i="14"/>
  <c r="K73" i="14"/>
  <c r="L73" i="14"/>
  <c r="M73" i="14"/>
  <c r="Q73" i="14"/>
  <c r="B74" i="14"/>
  <c r="C74" i="14"/>
  <c r="D74" i="14"/>
  <c r="E74" i="14"/>
  <c r="F74" i="14"/>
  <c r="G74" i="14"/>
  <c r="H74" i="14"/>
  <c r="I74" i="14"/>
  <c r="J74" i="14"/>
  <c r="K74" i="14"/>
  <c r="L74" i="14"/>
  <c r="M74" i="14"/>
  <c r="Q74" i="14"/>
  <c r="B75" i="14"/>
  <c r="C75" i="14"/>
  <c r="D75" i="14"/>
  <c r="E75" i="14"/>
  <c r="F75" i="14"/>
  <c r="G75" i="14"/>
  <c r="H75" i="14"/>
  <c r="I75" i="14"/>
  <c r="J75" i="14"/>
  <c r="K75" i="14"/>
  <c r="L75" i="14"/>
  <c r="M75" i="14"/>
  <c r="Q75" i="14"/>
  <c r="B76" i="14"/>
  <c r="C76" i="14"/>
  <c r="D76" i="14"/>
  <c r="E76" i="14"/>
  <c r="F76" i="14"/>
  <c r="G76" i="14"/>
  <c r="H76" i="14"/>
  <c r="I76" i="14"/>
  <c r="J76" i="14"/>
  <c r="K76" i="14"/>
  <c r="L76" i="14"/>
  <c r="M76" i="14"/>
  <c r="Q76" i="14"/>
  <c r="B77" i="14"/>
  <c r="C77" i="14"/>
  <c r="D77" i="14"/>
  <c r="E77" i="14"/>
  <c r="F77" i="14"/>
  <c r="G77" i="14"/>
  <c r="H77" i="14"/>
  <c r="I77" i="14"/>
  <c r="J77" i="14"/>
  <c r="K77" i="14"/>
  <c r="L77" i="14"/>
  <c r="M77" i="14"/>
  <c r="Q77" i="14"/>
  <c r="B78" i="14"/>
  <c r="C78" i="14"/>
  <c r="D78" i="14"/>
  <c r="E78" i="14"/>
  <c r="F78" i="14"/>
  <c r="G78" i="14"/>
  <c r="H78" i="14"/>
  <c r="I78" i="14"/>
  <c r="J78" i="14"/>
  <c r="K78" i="14"/>
  <c r="L78" i="14"/>
  <c r="M78" i="14"/>
  <c r="Q78" i="14"/>
  <c r="B79" i="14"/>
  <c r="C79" i="14"/>
  <c r="D79" i="14"/>
  <c r="E79" i="14"/>
  <c r="F79" i="14"/>
  <c r="G79" i="14"/>
  <c r="H79" i="14"/>
  <c r="I79" i="14"/>
  <c r="J79" i="14"/>
  <c r="K79" i="14"/>
  <c r="L79" i="14"/>
  <c r="M79" i="14"/>
  <c r="Q79" i="14"/>
  <c r="B61" i="14"/>
  <c r="C61" i="14"/>
  <c r="D61" i="14"/>
  <c r="E61" i="14"/>
  <c r="F61" i="14"/>
  <c r="G61" i="14"/>
  <c r="H61" i="14"/>
  <c r="I61" i="14"/>
  <c r="J61" i="14"/>
  <c r="K61" i="14"/>
  <c r="L61" i="14"/>
  <c r="M61" i="14"/>
  <c r="A78" i="14"/>
  <c r="A77" i="14"/>
  <c r="A76" i="14"/>
  <c r="A75" i="14"/>
  <c r="A74" i="14"/>
  <c r="A73" i="14"/>
  <c r="A72" i="14"/>
  <c r="A71" i="14"/>
  <c r="A70" i="14"/>
  <c r="A69" i="14"/>
  <c r="A68" i="14"/>
  <c r="A67" i="14"/>
  <c r="A66" i="14"/>
  <c r="A65" i="14"/>
  <c r="A64" i="14"/>
  <c r="A63" i="14"/>
  <c r="A62" i="14"/>
  <c r="A61" i="14"/>
  <c r="Q61" i="14"/>
  <c r="Q60" i="14"/>
  <c r="C60" i="14"/>
  <c r="D60" i="14"/>
  <c r="E60" i="14"/>
  <c r="F60" i="14"/>
  <c r="G60" i="14"/>
  <c r="H60" i="14"/>
  <c r="I60" i="14"/>
  <c r="J60" i="14"/>
  <c r="K60" i="14"/>
  <c r="L60" i="14"/>
  <c r="M60" i="14"/>
  <c r="B60" i="14"/>
  <c r="L81" i="14" l="1"/>
  <c r="M81" i="14" l="1"/>
  <c r="H81" i="14"/>
  <c r="D81" i="14"/>
  <c r="G81" i="14"/>
  <c r="E81" i="14"/>
  <c r="F81" i="14"/>
  <c r="I81" i="14"/>
  <c r="C81" i="14"/>
  <c r="B81" i="14"/>
  <c r="J81" i="14"/>
  <c r="K81" i="14"/>
  <c r="M39" i="21"/>
  <c r="M40" i="21"/>
  <c r="M41" i="21"/>
  <c r="M42" i="21"/>
  <c r="M43" i="21"/>
  <c r="M44" i="21"/>
  <c r="M45" i="21"/>
  <c r="M46" i="21"/>
  <c r="M47" i="21"/>
  <c r="M48" i="21"/>
  <c r="M49" i="21"/>
  <c r="M50" i="21"/>
  <c r="M51" i="21"/>
  <c r="M52" i="21"/>
  <c r="M53" i="21"/>
  <c r="M54" i="21"/>
  <c r="M38" i="21"/>
  <c r="N69" i="10" l="1"/>
  <c r="M69" i="10"/>
  <c r="L69" i="10"/>
  <c r="K69" i="10"/>
  <c r="J69" i="10"/>
  <c r="I69" i="10"/>
  <c r="H69" i="10"/>
  <c r="G69" i="10"/>
  <c r="F69" i="10"/>
  <c r="E69" i="10"/>
  <c r="D69" i="10"/>
  <c r="C69" i="10"/>
  <c r="B69" i="10"/>
  <c r="AK75" i="12" l="1"/>
  <c r="AL75" i="12"/>
  <c r="AM75" i="12"/>
  <c r="AN75" i="12"/>
  <c r="AJ75" i="12"/>
  <c r="E38" i="21" l="1"/>
  <c r="E39" i="21"/>
  <c r="E40" i="21"/>
  <c r="E41" i="21"/>
  <c r="E42" i="21"/>
  <c r="E43" i="21"/>
  <c r="E44" i="21"/>
  <c r="E45" i="21"/>
  <c r="E46" i="21"/>
  <c r="E47" i="21"/>
  <c r="E48" i="21"/>
  <c r="E49" i="21"/>
  <c r="E50" i="21"/>
  <c r="E51" i="21"/>
  <c r="E52" i="21"/>
  <c r="E53" i="21"/>
  <c r="E54" i="21"/>
  <c r="D38" i="21"/>
  <c r="D39" i="21"/>
  <c r="D40" i="21"/>
  <c r="D41" i="21"/>
  <c r="D42" i="21"/>
  <c r="D43" i="21"/>
  <c r="D44" i="21"/>
  <c r="D45" i="21"/>
  <c r="D46" i="21"/>
  <c r="D47" i="21"/>
  <c r="D48" i="21"/>
  <c r="D49" i="21"/>
  <c r="D50" i="21"/>
  <c r="D51" i="21"/>
  <c r="D52" i="21"/>
  <c r="D53" i="21"/>
  <c r="D54" i="21"/>
  <c r="C38" i="21"/>
  <c r="C39" i="21"/>
  <c r="C40" i="21"/>
  <c r="C41" i="21"/>
  <c r="C42" i="21"/>
  <c r="C43" i="21"/>
  <c r="C44" i="21"/>
  <c r="C45" i="21"/>
  <c r="C46" i="21"/>
  <c r="C47" i="21"/>
  <c r="C48" i="21"/>
  <c r="C49" i="21"/>
  <c r="C50" i="21"/>
  <c r="C51" i="21"/>
  <c r="C52" i="21"/>
  <c r="C53" i="21"/>
  <c r="C54" i="21"/>
  <c r="A120" i="13" l="1"/>
  <c r="A119" i="13" l="1"/>
  <c r="J120" i="13"/>
  <c r="G120" i="13"/>
  <c r="V120" i="13"/>
  <c r="AT120" i="13"/>
  <c r="AS120" i="13"/>
  <c r="F120" i="13"/>
  <c r="AL120" i="13"/>
  <c r="X120" i="13"/>
  <c r="Z120" i="13"/>
  <c r="I120" i="13"/>
  <c r="W120" i="13"/>
  <c r="AP120" i="13"/>
  <c r="AA120" i="13"/>
  <c r="AJ120" i="13" s="1"/>
  <c r="Y120" i="13"/>
  <c r="AQ120" i="13"/>
  <c r="Q120" i="13"/>
  <c r="AR120" i="13"/>
  <c r="P120" i="13"/>
  <c r="O120" i="13"/>
  <c r="S120" i="13"/>
  <c r="AM120" i="13"/>
  <c r="H120" i="13"/>
  <c r="K120" i="13"/>
  <c r="AO120" i="13"/>
  <c r="B120" i="13"/>
  <c r="R120" i="13"/>
  <c r="U120" i="13"/>
  <c r="C120" i="13"/>
  <c r="T120" i="13"/>
  <c r="E120" i="13"/>
  <c r="AB120" i="13"/>
  <c r="AK120" i="13" s="1"/>
  <c r="AN120" i="13"/>
  <c r="L120" i="13"/>
  <c r="D120" i="13"/>
  <c r="N120" i="13"/>
  <c r="M120" i="13"/>
  <c r="N76" i="2"/>
  <c r="M76" i="2"/>
  <c r="L76" i="2"/>
  <c r="K76" i="2"/>
  <c r="J76" i="2"/>
  <c r="I76" i="2"/>
  <c r="H76" i="2"/>
  <c r="G76" i="2"/>
  <c r="F76" i="2"/>
  <c r="E76" i="2"/>
  <c r="D76" i="2"/>
  <c r="C76" i="2"/>
  <c r="B76" i="2"/>
  <c r="AC120" i="13" l="1"/>
  <c r="AH120" i="13"/>
  <c r="AD120" i="13"/>
  <c r="AF120" i="13"/>
  <c r="AE120" i="13"/>
  <c r="AI120" i="13"/>
  <c r="AG120" i="13"/>
  <c r="A118" i="13"/>
  <c r="AL119" i="13"/>
  <c r="P119" i="13"/>
  <c r="Z119" i="13"/>
  <c r="Q119" i="13"/>
  <c r="W119" i="13"/>
  <c r="AP119" i="13"/>
  <c r="R119" i="13"/>
  <c r="I119" i="13"/>
  <c r="O119" i="13"/>
  <c r="AQ119" i="13"/>
  <c r="AS119" i="13"/>
  <c r="C119" i="13"/>
  <c r="M119" i="13"/>
  <c r="K119" i="13"/>
  <c r="AT119" i="13"/>
  <c r="V119" i="13"/>
  <c r="N119" i="13"/>
  <c r="B119" i="13"/>
  <c r="L119" i="13"/>
  <c r="Y119" i="13"/>
  <c r="AR119" i="13"/>
  <c r="F119" i="13"/>
  <c r="AB119" i="13"/>
  <c r="AK119" i="13" s="1"/>
  <c r="X119" i="13"/>
  <c r="G119" i="13"/>
  <c r="D119" i="13"/>
  <c r="T119" i="13"/>
  <c r="H119" i="13"/>
  <c r="U119" i="13"/>
  <c r="AN119" i="13"/>
  <c r="E119" i="13"/>
  <c r="AO119" i="13"/>
  <c r="J119" i="13"/>
  <c r="AM119" i="13"/>
  <c r="AA119" i="13"/>
  <c r="AJ119" i="13" s="1"/>
  <c r="S119" i="13"/>
  <c r="M75" i="12"/>
  <c r="N75" i="12"/>
  <c r="O75" i="12"/>
  <c r="P75" i="12"/>
  <c r="Q75" i="12"/>
  <c r="R75" i="12"/>
  <c r="S75" i="12"/>
  <c r="T75" i="12"/>
  <c r="U75" i="12"/>
  <c r="V75" i="12"/>
  <c r="W75" i="12"/>
  <c r="C75" i="12"/>
  <c r="D75" i="12"/>
  <c r="E75" i="12"/>
  <c r="F75" i="12"/>
  <c r="G75" i="12"/>
  <c r="H75" i="12"/>
  <c r="I75" i="12"/>
  <c r="J75" i="12"/>
  <c r="K75" i="12"/>
  <c r="L75" i="12"/>
  <c r="B75" i="12"/>
  <c r="AG119" i="13" l="1"/>
  <c r="AE119" i="13"/>
  <c r="AD119" i="13"/>
  <c r="AH119" i="13"/>
  <c r="A117" i="13"/>
  <c r="H118" i="13"/>
  <c r="F118" i="13"/>
  <c r="AQ118" i="13"/>
  <c r="AS118" i="13"/>
  <c r="D118" i="13"/>
  <c r="W118" i="13"/>
  <c r="I118" i="13"/>
  <c r="X118" i="13"/>
  <c r="AG118" i="13" s="1"/>
  <c r="V118" i="13"/>
  <c r="U118" i="13"/>
  <c r="AP118" i="13"/>
  <c r="AB118" i="13"/>
  <c r="Z118" i="13"/>
  <c r="C118" i="13"/>
  <c r="AL118" i="13"/>
  <c r="E118" i="13"/>
  <c r="T118" i="13"/>
  <c r="R118" i="13"/>
  <c r="Y118" i="13"/>
  <c r="AH118" i="13" s="1"/>
  <c r="AT118" i="13"/>
  <c r="M118" i="13"/>
  <c r="L118" i="13"/>
  <c r="J118" i="13"/>
  <c r="Q118" i="13"/>
  <c r="K118" i="13"/>
  <c r="S118" i="13"/>
  <c r="AN118" i="13"/>
  <c r="AO118" i="13"/>
  <c r="O118" i="13"/>
  <c r="B118" i="13"/>
  <c r="G118" i="13"/>
  <c r="AA118" i="13"/>
  <c r="AJ118" i="13" s="1"/>
  <c r="AM118" i="13"/>
  <c r="AR118" i="13"/>
  <c r="P118" i="13"/>
  <c r="N118" i="13"/>
  <c r="AF119" i="13"/>
  <c r="AC119" i="13"/>
  <c r="AI119" i="13"/>
  <c r="A64" i="6"/>
  <c r="A63" i="6" s="1"/>
  <c r="A62" i="6" s="1"/>
  <c r="A61" i="6" s="1"/>
  <c r="A60" i="6" s="1"/>
  <c r="A59" i="6" s="1"/>
  <c r="A58" i="6" s="1"/>
  <c r="A57" i="6" s="1"/>
  <c r="A56" i="6" s="1"/>
  <c r="A55" i="6" s="1"/>
  <c r="A54" i="6" s="1"/>
  <c r="A53" i="6" s="1"/>
  <c r="AD118" i="13" l="1"/>
  <c r="AF118" i="13"/>
  <c r="AI118" i="13"/>
  <c r="AK118" i="13"/>
  <c r="A116" i="13"/>
  <c r="P117" i="13"/>
  <c r="N117" i="13"/>
  <c r="AB117" i="13"/>
  <c r="W117" i="13"/>
  <c r="U117" i="13"/>
  <c r="AD117" i="13" s="1"/>
  <c r="L117" i="13"/>
  <c r="O117" i="13"/>
  <c r="M117" i="13"/>
  <c r="AR117" i="13"/>
  <c r="T117" i="13"/>
  <c r="K117" i="13"/>
  <c r="Q117" i="13"/>
  <c r="AT117" i="13"/>
  <c r="AL117" i="13"/>
  <c r="G117" i="13"/>
  <c r="V117" i="13"/>
  <c r="E117" i="13"/>
  <c r="C117" i="13"/>
  <c r="I117" i="13"/>
  <c r="F117" i="13"/>
  <c r="AP117" i="13"/>
  <c r="R117" i="13"/>
  <c r="J117" i="13"/>
  <c r="AN117" i="13"/>
  <c r="AS117" i="13"/>
  <c r="AQ117" i="13"/>
  <c r="D117" i="13"/>
  <c r="AM117" i="13"/>
  <c r="B117" i="13"/>
  <c r="Z117" i="13"/>
  <c r="S117" i="13"/>
  <c r="X117" i="13"/>
  <c r="AO117" i="13"/>
  <c r="Y117" i="13"/>
  <c r="AH117" i="13" s="1"/>
  <c r="AA117" i="13"/>
  <c r="H117" i="13"/>
  <c r="AC118" i="13"/>
  <c r="AE118" i="13"/>
  <c r="AJ117" i="13" l="1"/>
  <c r="AG117" i="13"/>
  <c r="AI117" i="13"/>
  <c r="AF117" i="13"/>
  <c r="AK117" i="13"/>
  <c r="AC117" i="13"/>
  <c r="AE117" i="13"/>
  <c r="A115" i="13"/>
  <c r="F116" i="13"/>
  <c r="S116" i="13"/>
  <c r="L116" i="13"/>
  <c r="G116" i="13"/>
  <c r="AQ116" i="13"/>
  <c r="K116" i="13"/>
  <c r="U116" i="13"/>
  <c r="AD116" i="13" s="1"/>
  <c r="AA116" i="13"/>
  <c r="V116" i="13"/>
  <c r="AB116" i="13"/>
  <c r="O116" i="13"/>
  <c r="W116" i="13"/>
  <c r="AR116" i="13"/>
  <c r="AP116" i="13"/>
  <c r="N116" i="13"/>
  <c r="M116" i="13"/>
  <c r="T116" i="13"/>
  <c r="Z116" i="13"/>
  <c r="AL116" i="13"/>
  <c r="I116" i="13"/>
  <c r="E116" i="13"/>
  <c r="D116" i="13"/>
  <c r="R116" i="13"/>
  <c r="X116" i="13"/>
  <c r="Y116" i="13"/>
  <c r="AM116" i="13"/>
  <c r="AO116" i="13"/>
  <c r="C116" i="13"/>
  <c r="J116" i="13"/>
  <c r="P116" i="13"/>
  <c r="Q116" i="13"/>
  <c r="AT116" i="13"/>
  <c r="H116" i="13"/>
  <c r="AN116" i="13"/>
  <c r="B116" i="13"/>
  <c r="AS116" i="13"/>
  <c r="B6" i="18"/>
  <c r="C6" i="18"/>
  <c r="D6" i="18"/>
  <c r="E6" i="18"/>
  <c r="F6" i="18"/>
  <c r="AG116" i="13" l="1"/>
  <c r="AF116" i="13"/>
  <c r="AI116" i="13"/>
  <c r="AK116" i="13"/>
  <c r="AH116" i="13"/>
  <c r="AC116" i="13"/>
  <c r="AE116" i="13"/>
  <c r="AJ116" i="13"/>
  <c r="A114" i="13"/>
  <c r="T115" i="13"/>
  <c r="U115" i="13"/>
  <c r="D115" i="13"/>
  <c r="J115" i="13"/>
  <c r="AO115" i="13"/>
  <c r="V115" i="13"/>
  <c r="M115" i="13"/>
  <c r="AA115" i="13"/>
  <c r="AJ115" i="13" s="1"/>
  <c r="Z115" i="13"/>
  <c r="AP115" i="13"/>
  <c r="C115" i="13"/>
  <c r="Y115" i="13"/>
  <c r="AH115" i="13" s="1"/>
  <c r="W115" i="13"/>
  <c r="AF115" i="13" s="1"/>
  <c r="I115" i="13"/>
  <c r="G115" i="13"/>
  <c r="AT115" i="13"/>
  <c r="N115" i="13"/>
  <c r="H115" i="13"/>
  <c r="AL115" i="13"/>
  <c r="L115" i="13"/>
  <c r="AQ115" i="13"/>
  <c r="F115" i="13"/>
  <c r="E115" i="13"/>
  <c r="AB115" i="13"/>
  <c r="AK115" i="13" s="1"/>
  <c r="S115" i="13"/>
  <c r="P115" i="13"/>
  <c r="AN115" i="13"/>
  <c r="X115" i="13"/>
  <c r="AM115" i="13"/>
  <c r="AR115" i="13"/>
  <c r="K115" i="13"/>
  <c r="B115" i="13"/>
  <c r="Q115" i="13"/>
  <c r="R115" i="13"/>
  <c r="AS115" i="13"/>
  <c r="O115" i="13"/>
  <c r="O47" i="1"/>
  <c r="O46" i="1"/>
  <c r="P47" i="1"/>
  <c r="P46" i="1"/>
  <c r="Q47" i="1"/>
  <c r="Q46" i="1"/>
  <c r="B43" i="1"/>
  <c r="C43" i="1"/>
  <c r="D43" i="1"/>
  <c r="E43" i="1"/>
  <c r="F43" i="1"/>
  <c r="B44" i="1"/>
  <c r="C44" i="1"/>
  <c r="D44" i="1"/>
  <c r="E44" i="1"/>
  <c r="F44" i="1"/>
  <c r="B45" i="1"/>
  <c r="C45" i="1"/>
  <c r="D45" i="1"/>
  <c r="E45" i="1"/>
  <c r="F45" i="1"/>
  <c r="B46" i="1"/>
  <c r="C46" i="1"/>
  <c r="D46" i="1"/>
  <c r="E46" i="1"/>
  <c r="F46" i="1"/>
  <c r="B47" i="1"/>
  <c r="C47" i="1"/>
  <c r="D47" i="1"/>
  <c r="E47" i="1"/>
  <c r="F47" i="1"/>
  <c r="B48" i="1"/>
  <c r="C48" i="1"/>
  <c r="D48" i="1"/>
  <c r="E48" i="1"/>
  <c r="F48" i="1"/>
  <c r="B49" i="1"/>
  <c r="C49" i="1"/>
  <c r="D49" i="1"/>
  <c r="E49" i="1"/>
  <c r="F49" i="1"/>
  <c r="B50" i="1"/>
  <c r="C50" i="1"/>
  <c r="D50" i="1"/>
  <c r="E50" i="1"/>
  <c r="F50" i="1"/>
  <c r="B51" i="1"/>
  <c r="C51" i="1"/>
  <c r="D51" i="1"/>
  <c r="E51" i="1"/>
  <c r="F51" i="1"/>
  <c r="B52" i="1"/>
  <c r="C52" i="1"/>
  <c r="D52" i="1"/>
  <c r="E52" i="1"/>
  <c r="F52" i="1"/>
  <c r="B53" i="1"/>
  <c r="C53" i="1"/>
  <c r="D53" i="1"/>
  <c r="E53" i="1"/>
  <c r="F53" i="1"/>
  <c r="B54" i="1"/>
  <c r="C54" i="1"/>
  <c r="D54" i="1"/>
  <c r="E54" i="1"/>
  <c r="F54" i="1"/>
  <c r="B55" i="1"/>
  <c r="C55" i="1"/>
  <c r="D55" i="1"/>
  <c r="E55" i="1"/>
  <c r="F55" i="1"/>
  <c r="B56" i="1"/>
  <c r="C56" i="1"/>
  <c r="D56" i="1"/>
  <c r="E56" i="1"/>
  <c r="F56" i="1"/>
  <c r="B57" i="1"/>
  <c r="C57" i="1"/>
  <c r="D57" i="1"/>
  <c r="E57" i="1"/>
  <c r="F57" i="1"/>
  <c r="F42" i="1"/>
  <c r="C42" i="1"/>
  <c r="D42" i="1"/>
  <c r="E42" i="1"/>
  <c r="B42" i="1"/>
  <c r="AD115" i="13" l="1"/>
  <c r="AI115" i="13"/>
  <c r="AC115" i="13"/>
  <c r="A113" i="13"/>
  <c r="L114" i="13"/>
  <c r="Z114" i="13"/>
  <c r="AL114" i="13"/>
  <c r="J114" i="13"/>
  <c r="AO114" i="13"/>
  <c r="Y114" i="13"/>
  <c r="AH114" i="13" s="1"/>
  <c r="B114" i="13"/>
  <c r="AB114" i="13"/>
  <c r="K114" i="13"/>
  <c r="AT114" i="13"/>
  <c r="AM114" i="13"/>
  <c r="C114" i="13"/>
  <c r="AQ114" i="13"/>
  <c r="H114" i="13"/>
  <c r="V114" i="13"/>
  <c r="AS114" i="13"/>
  <c r="AP114" i="13"/>
  <c r="U114" i="13"/>
  <c r="AD114" i="13" s="1"/>
  <c r="N114" i="13"/>
  <c r="F114" i="13"/>
  <c r="M114" i="13"/>
  <c r="AR114" i="13"/>
  <c r="T114" i="13"/>
  <c r="AC114" i="13" s="1"/>
  <c r="E114" i="13"/>
  <c r="O114" i="13"/>
  <c r="D114" i="13"/>
  <c r="AN114" i="13"/>
  <c r="Q114" i="13"/>
  <c r="P114" i="13"/>
  <c r="G114" i="13"/>
  <c r="S114" i="13"/>
  <c r="I114" i="13"/>
  <c r="AA114" i="13"/>
  <c r="AJ114" i="13" s="1"/>
  <c r="R114" i="13"/>
  <c r="X114" i="13"/>
  <c r="AG114" i="13" s="1"/>
  <c r="W114" i="13"/>
  <c r="AE115" i="13"/>
  <c r="AG115" i="13"/>
  <c r="L75" i="23"/>
  <c r="K75" i="23"/>
  <c r="J75" i="23"/>
  <c r="I75" i="23"/>
  <c r="H75" i="23"/>
  <c r="F75" i="23"/>
  <c r="E75" i="23"/>
  <c r="D75" i="23"/>
  <c r="C75" i="23"/>
  <c r="B75" i="23"/>
  <c r="A74" i="23"/>
  <c r="AE114" i="13" l="1"/>
  <c r="AF114" i="13"/>
  <c r="AI114" i="13"/>
  <c r="AK114" i="13"/>
  <c r="A112" i="13"/>
  <c r="J113" i="13"/>
  <c r="AS113" i="13"/>
  <c r="Z113" i="13"/>
  <c r="P113" i="13"/>
  <c r="S113" i="13"/>
  <c r="D113" i="13"/>
  <c r="AQ113" i="13"/>
  <c r="Q113" i="13"/>
  <c r="AL113" i="13"/>
  <c r="U113" i="13"/>
  <c r="AN113" i="13"/>
  <c r="AT113" i="13"/>
  <c r="F113" i="13"/>
  <c r="I113" i="13"/>
  <c r="T113" i="13"/>
  <c r="C113" i="13"/>
  <c r="X113" i="13"/>
  <c r="Y113" i="13"/>
  <c r="AH113" i="13" s="1"/>
  <c r="E113" i="13"/>
  <c r="W113" i="13"/>
  <c r="AO113" i="13"/>
  <c r="AA113" i="13"/>
  <c r="AR113" i="13"/>
  <c r="V113" i="13"/>
  <c r="B113" i="13"/>
  <c r="G113" i="13"/>
  <c r="AP113" i="13"/>
  <c r="O113" i="13"/>
  <c r="M113" i="13"/>
  <c r="N113" i="13"/>
  <c r="L113" i="13"/>
  <c r="K113" i="13"/>
  <c r="AM113" i="13"/>
  <c r="AB113" i="13"/>
  <c r="AK113" i="13" s="1"/>
  <c r="R113" i="13"/>
  <c r="H113" i="13"/>
  <c r="V75" i="23"/>
  <c r="W75" i="23"/>
  <c r="X75" i="23"/>
  <c r="Y75" i="23"/>
  <c r="P75" i="23"/>
  <c r="Q75" i="23"/>
  <c r="R75" i="23"/>
  <c r="S75" i="23"/>
  <c r="I74" i="23"/>
  <c r="E74" i="23"/>
  <c r="A73" i="23"/>
  <c r="F74" i="23"/>
  <c r="H74" i="23"/>
  <c r="J74" i="23"/>
  <c r="K74" i="23"/>
  <c r="L74" i="23"/>
  <c r="C74" i="23"/>
  <c r="B74" i="23"/>
  <c r="D74" i="23"/>
  <c r="G75" i="23"/>
  <c r="T75" i="23" s="1"/>
  <c r="M75" i="23"/>
  <c r="Z75" i="23" s="1"/>
  <c r="F73" i="23"/>
  <c r="K73" i="23"/>
  <c r="J73" i="23"/>
  <c r="B73" i="23"/>
  <c r="AE113" i="13" l="1"/>
  <c r="AD113" i="13"/>
  <c r="AG113" i="13"/>
  <c r="A111" i="13"/>
  <c r="AL112" i="13"/>
  <c r="F112" i="13"/>
  <c r="R112" i="13"/>
  <c r="I112" i="13"/>
  <c r="O112" i="13"/>
  <c r="B112" i="13"/>
  <c r="G112" i="13"/>
  <c r="AR112" i="13"/>
  <c r="AQ112" i="13"/>
  <c r="V112" i="13"/>
  <c r="E112" i="13"/>
  <c r="L112" i="13"/>
  <c r="AO112" i="13"/>
  <c r="Y112" i="13"/>
  <c r="AH112" i="13" s="1"/>
  <c r="C112" i="13"/>
  <c r="AM112" i="13"/>
  <c r="W112" i="13"/>
  <c r="J112" i="13"/>
  <c r="AS112" i="13"/>
  <c r="T112" i="13"/>
  <c r="AP112" i="13"/>
  <c r="K112" i="13"/>
  <c r="N112" i="13"/>
  <c r="D112" i="13"/>
  <c r="M112" i="13"/>
  <c r="AN112" i="13"/>
  <c r="U112" i="13"/>
  <c r="AD112" i="13" s="1"/>
  <c r="Q112" i="13"/>
  <c r="AA112" i="13"/>
  <c r="AJ112" i="13" s="1"/>
  <c r="X112" i="13"/>
  <c r="AG112" i="13" s="1"/>
  <c r="Z112" i="13"/>
  <c r="AI112" i="13" s="1"/>
  <c r="AT112" i="13"/>
  <c r="S112" i="13"/>
  <c r="P112" i="13"/>
  <c r="AB112" i="13"/>
  <c r="AK112" i="13" s="1"/>
  <c r="H112" i="13"/>
  <c r="AI113" i="13"/>
  <c r="AC113" i="13"/>
  <c r="AJ113" i="13"/>
  <c r="AF113" i="13"/>
  <c r="P74" i="23"/>
  <c r="S74" i="23"/>
  <c r="Q74" i="23"/>
  <c r="R74" i="23"/>
  <c r="V74" i="23"/>
  <c r="Y74" i="23"/>
  <c r="X74" i="23"/>
  <c r="S73" i="23"/>
  <c r="W74" i="23"/>
  <c r="C73" i="23"/>
  <c r="P73" i="23" s="1"/>
  <c r="D73" i="23"/>
  <c r="Q73" i="23" s="1"/>
  <c r="L73" i="23"/>
  <c r="A72" i="23"/>
  <c r="B72" i="23" s="1"/>
  <c r="E73" i="23"/>
  <c r="R73" i="23" s="1"/>
  <c r="M74" i="23"/>
  <c r="Z74" i="23" s="1"/>
  <c r="G74" i="23"/>
  <c r="T74" i="23" s="1"/>
  <c r="I73" i="23"/>
  <c r="H73" i="23"/>
  <c r="W73" i="23" s="1"/>
  <c r="AC112" i="13" l="1"/>
  <c r="AE112" i="13"/>
  <c r="AF112" i="13"/>
  <c r="A110" i="13"/>
  <c r="U111" i="13"/>
  <c r="AO111" i="13"/>
  <c r="H111" i="13"/>
  <c r="V111" i="13"/>
  <c r="E111" i="13"/>
  <c r="T111" i="13"/>
  <c r="AL111" i="13"/>
  <c r="N111" i="13"/>
  <c r="L111" i="13"/>
  <c r="AM111" i="13"/>
  <c r="Y111" i="13"/>
  <c r="O111" i="13"/>
  <c r="J111" i="13"/>
  <c r="C111" i="13"/>
  <c r="M111" i="13"/>
  <c r="AT111" i="13"/>
  <c r="AA111" i="13"/>
  <c r="AJ111" i="13" s="1"/>
  <c r="W111" i="13"/>
  <c r="AF111" i="13" s="1"/>
  <c r="R111" i="13"/>
  <c r="I111" i="13"/>
  <c r="X111" i="13"/>
  <c r="AG111" i="13" s="1"/>
  <c r="G111" i="13"/>
  <c r="B111" i="13"/>
  <c r="K111" i="13"/>
  <c r="S111" i="13"/>
  <c r="AN111" i="13"/>
  <c r="AR111" i="13"/>
  <c r="Z111" i="13"/>
  <c r="F111" i="13"/>
  <c r="AP111" i="13"/>
  <c r="AS111" i="13"/>
  <c r="D111" i="13"/>
  <c r="AQ111" i="13"/>
  <c r="AB111" i="13"/>
  <c r="AK111" i="13" s="1"/>
  <c r="P111" i="13"/>
  <c r="Q111" i="13"/>
  <c r="Y73" i="23"/>
  <c r="X73" i="23"/>
  <c r="V73" i="23"/>
  <c r="E72" i="23"/>
  <c r="R72" i="23" s="1"/>
  <c r="C72" i="23"/>
  <c r="P72" i="23" s="1"/>
  <c r="F72" i="23"/>
  <c r="S72" i="23" s="1"/>
  <c r="K72" i="23"/>
  <c r="J72" i="23"/>
  <c r="A71" i="23"/>
  <c r="L72" i="23"/>
  <c r="D72" i="23"/>
  <c r="Q72" i="23" s="1"/>
  <c r="H72" i="23"/>
  <c r="I72" i="23"/>
  <c r="G73" i="23"/>
  <c r="T73" i="23" s="1"/>
  <c r="M73" i="23"/>
  <c r="Z73" i="23" s="1"/>
  <c r="H71" i="23"/>
  <c r="F71" i="23"/>
  <c r="E71" i="23"/>
  <c r="L71" i="23"/>
  <c r="D71" i="23"/>
  <c r="A70" i="23"/>
  <c r="I71" i="23"/>
  <c r="C71" i="23"/>
  <c r="B71" i="23"/>
  <c r="K71" i="23"/>
  <c r="J71" i="23"/>
  <c r="C39" i="22"/>
  <c r="C40" i="22"/>
  <c r="C41" i="22"/>
  <c r="C42" i="22"/>
  <c r="C43" i="22"/>
  <c r="C44" i="22"/>
  <c r="C45" i="22"/>
  <c r="C46" i="22"/>
  <c r="C47" i="22"/>
  <c r="C48" i="22"/>
  <c r="C49" i="22"/>
  <c r="C50" i="22"/>
  <c r="C51" i="22"/>
  <c r="C52" i="22"/>
  <c r="C53" i="22"/>
  <c r="C54" i="22"/>
  <c r="C55" i="22"/>
  <c r="C56" i="22"/>
  <c r="C57" i="22"/>
  <c r="C58" i="22"/>
  <c r="C59" i="22"/>
  <c r="C60" i="22"/>
  <c r="C38" i="22"/>
  <c r="B39" i="22"/>
  <c r="B40" i="22"/>
  <c r="B41" i="22"/>
  <c r="B42" i="22"/>
  <c r="B43" i="22"/>
  <c r="B44" i="22"/>
  <c r="B45" i="22"/>
  <c r="B46" i="22"/>
  <c r="B47" i="22"/>
  <c r="B48" i="22"/>
  <c r="B49" i="22"/>
  <c r="B50" i="22"/>
  <c r="B51" i="22"/>
  <c r="B52" i="22"/>
  <c r="B53" i="22"/>
  <c r="B54" i="22"/>
  <c r="B55" i="22"/>
  <c r="B56" i="22"/>
  <c r="B57" i="22"/>
  <c r="B58" i="22"/>
  <c r="B59" i="22"/>
  <c r="B60" i="22"/>
  <c r="B38" i="22"/>
  <c r="AI111" i="13" l="1"/>
  <c r="AE111" i="13"/>
  <c r="AH111" i="13"/>
  <c r="AD111" i="13"/>
  <c r="A109" i="13"/>
  <c r="AR110" i="13"/>
  <c r="E110" i="13"/>
  <c r="K110" i="13"/>
  <c r="AM110" i="13"/>
  <c r="X110" i="13"/>
  <c r="R110" i="13"/>
  <c r="N110" i="13"/>
  <c r="Q110" i="13"/>
  <c r="H110" i="13"/>
  <c r="AS110" i="13"/>
  <c r="F110" i="13"/>
  <c r="AP110" i="13"/>
  <c r="I110" i="13"/>
  <c r="G110" i="13"/>
  <c r="U110" i="13"/>
  <c r="L110" i="13"/>
  <c r="AA110" i="13"/>
  <c r="AJ110" i="13" s="1"/>
  <c r="AT110" i="13"/>
  <c r="C110" i="13"/>
  <c r="O110" i="13"/>
  <c r="T110" i="13"/>
  <c r="AC110" i="13" s="1"/>
  <c r="B110" i="13"/>
  <c r="D110" i="13"/>
  <c r="AL110" i="13"/>
  <c r="AQ110" i="13"/>
  <c r="AO110" i="13"/>
  <c r="AN110" i="13"/>
  <c r="M110" i="13"/>
  <c r="W110" i="13"/>
  <c r="AF110" i="13" s="1"/>
  <c r="V110" i="13"/>
  <c r="S110" i="13"/>
  <c r="P110" i="13"/>
  <c r="AB110" i="13"/>
  <c r="Y110" i="13"/>
  <c r="AH110" i="13" s="1"/>
  <c r="Z110" i="13"/>
  <c r="J110" i="13"/>
  <c r="AC111" i="13"/>
  <c r="G72" i="23"/>
  <c r="T72" i="23" s="1"/>
  <c r="W71" i="23"/>
  <c r="V72" i="23"/>
  <c r="X71" i="23"/>
  <c r="S71" i="23"/>
  <c r="W72" i="23"/>
  <c r="P71" i="23"/>
  <c r="X72" i="23"/>
  <c r="V71" i="23"/>
  <c r="Q71" i="23"/>
  <c r="Y71" i="23"/>
  <c r="R71" i="23"/>
  <c r="Y72" i="23"/>
  <c r="M72" i="23"/>
  <c r="Z72" i="23" s="1"/>
  <c r="E70" i="23"/>
  <c r="L70" i="23"/>
  <c r="D70" i="23"/>
  <c r="A69" i="23"/>
  <c r="K70" i="23"/>
  <c r="C70" i="23"/>
  <c r="J70" i="23"/>
  <c r="B70" i="23"/>
  <c r="I70" i="23"/>
  <c r="H70" i="23"/>
  <c r="F70" i="23"/>
  <c r="G71" i="23"/>
  <c r="T71" i="23" s="1"/>
  <c r="M71" i="23"/>
  <c r="Z71" i="23" s="1"/>
  <c r="AI110" i="13" l="1"/>
  <c r="AK110" i="13"/>
  <c r="AG110" i="13"/>
  <c r="A108" i="13"/>
  <c r="AO109" i="13"/>
  <c r="I109" i="13"/>
  <c r="R109" i="13"/>
  <c r="U109" i="13"/>
  <c r="T109" i="13"/>
  <c r="AN109" i="13"/>
  <c r="W109" i="13"/>
  <c r="M109" i="13"/>
  <c r="L109" i="13"/>
  <c r="AA109" i="13"/>
  <c r="AS109" i="13"/>
  <c r="N109" i="13"/>
  <c r="C109" i="13"/>
  <c r="Y109" i="13"/>
  <c r="AH109" i="13" s="1"/>
  <c r="H109" i="13"/>
  <c r="AP109" i="13"/>
  <c r="K109" i="13"/>
  <c r="J109" i="13"/>
  <c r="AR109" i="13"/>
  <c r="V109" i="13"/>
  <c r="AL109" i="13"/>
  <c r="P109" i="13"/>
  <c r="B109" i="13"/>
  <c r="S109" i="13"/>
  <c r="AQ109" i="13"/>
  <c r="AT109" i="13"/>
  <c r="O109" i="13"/>
  <c r="AM109" i="13"/>
  <c r="F109" i="13"/>
  <c r="Q109" i="13"/>
  <c r="D109" i="13"/>
  <c r="X109" i="13"/>
  <c r="AG109" i="13" s="1"/>
  <c r="AB109" i="13"/>
  <c r="G109" i="13"/>
  <c r="Z109" i="13"/>
  <c r="AI109" i="13" s="1"/>
  <c r="E109" i="13"/>
  <c r="AD110" i="13"/>
  <c r="AE110" i="13"/>
  <c r="S70" i="23"/>
  <c r="X70" i="23"/>
  <c r="Q70" i="23"/>
  <c r="R70" i="23"/>
  <c r="Y70" i="23"/>
  <c r="W70" i="23"/>
  <c r="V70" i="23"/>
  <c r="P70" i="23"/>
  <c r="M70" i="23"/>
  <c r="Z70" i="23" s="1"/>
  <c r="G70" i="23"/>
  <c r="T70" i="23" s="1"/>
  <c r="J69" i="23"/>
  <c r="B69" i="23"/>
  <c r="I69" i="23"/>
  <c r="H69" i="23"/>
  <c r="F69" i="23"/>
  <c r="L69" i="23"/>
  <c r="C69" i="23"/>
  <c r="K69" i="23"/>
  <c r="A68" i="23"/>
  <c r="E69" i="23"/>
  <c r="D69" i="23"/>
  <c r="AE109" i="13" l="1"/>
  <c r="AD109" i="13"/>
  <c r="AJ109" i="13"/>
  <c r="AC109" i="13"/>
  <c r="AK109" i="13"/>
  <c r="A107" i="13"/>
  <c r="AQ108" i="13"/>
  <c r="L108" i="13"/>
  <c r="K108" i="13"/>
  <c r="Z108" i="13"/>
  <c r="W108" i="13"/>
  <c r="M108" i="13"/>
  <c r="J108" i="13"/>
  <c r="AL108" i="13"/>
  <c r="G108" i="13"/>
  <c r="AM108" i="13"/>
  <c r="E108" i="13"/>
  <c r="B108" i="13"/>
  <c r="X108" i="13"/>
  <c r="AB108" i="13"/>
  <c r="AA108" i="13"/>
  <c r="U108" i="13"/>
  <c r="C108" i="13"/>
  <c r="AT108" i="13"/>
  <c r="O108" i="13"/>
  <c r="Y108" i="13"/>
  <c r="AP108" i="13"/>
  <c r="H108" i="13"/>
  <c r="AR108" i="13"/>
  <c r="T108" i="13"/>
  <c r="AC108" i="13" s="1"/>
  <c r="AN108" i="13"/>
  <c r="AO108" i="13"/>
  <c r="V108" i="13"/>
  <c r="I108" i="13"/>
  <c r="N108" i="13"/>
  <c r="Q108" i="13"/>
  <c r="D108" i="13"/>
  <c r="S108" i="13"/>
  <c r="F108" i="13"/>
  <c r="AS108" i="13"/>
  <c r="P108" i="13"/>
  <c r="R108" i="13"/>
  <c r="AF109" i="13"/>
  <c r="Q69" i="23"/>
  <c r="R69" i="23"/>
  <c r="P69" i="23"/>
  <c r="Y69" i="23"/>
  <c r="S69" i="23"/>
  <c r="V69" i="23"/>
  <c r="W69" i="23"/>
  <c r="X69" i="23"/>
  <c r="G69" i="23"/>
  <c r="T69" i="23" s="1"/>
  <c r="F68" i="23"/>
  <c r="E68" i="23"/>
  <c r="L68" i="23"/>
  <c r="D68" i="23"/>
  <c r="A67" i="23"/>
  <c r="K68" i="23"/>
  <c r="C68" i="23"/>
  <c r="B68" i="23"/>
  <c r="J68" i="23"/>
  <c r="I68" i="23"/>
  <c r="H68" i="23"/>
  <c r="M69" i="23"/>
  <c r="Z69" i="23" s="1"/>
  <c r="AD108" i="13" l="1"/>
  <c r="A106" i="13"/>
  <c r="B107" i="13"/>
  <c r="P107" i="13"/>
  <c r="AO107" i="13"/>
  <c r="AN107" i="13"/>
  <c r="AL107" i="13"/>
  <c r="AB107" i="13"/>
  <c r="AA107" i="13"/>
  <c r="AR107" i="13"/>
  <c r="AT107" i="13"/>
  <c r="AQ107" i="13"/>
  <c r="M107" i="13"/>
  <c r="D107" i="13"/>
  <c r="C107" i="13"/>
  <c r="R107" i="13"/>
  <c r="AS107" i="13"/>
  <c r="AJ107" i="13" s="1"/>
  <c r="G107" i="13"/>
  <c r="Q107" i="13"/>
  <c r="U107" i="13"/>
  <c r="K107" i="13"/>
  <c r="O107" i="13"/>
  <c r="E107" i="13"/>
  <c r="X107" i="13"/>
  <c r="L107" i="13"/>
  <c r="Z107" i="13"/>
  <c r="AI107" i="13" s="1"/>
  <c r="V107" i="13"/>
  <c r="AE107" i="13" s="1"/>
  <c r="S107" i="13"/>
  <c r="W107" i="13"/>
  <c r="AF107" i="13" s="1"/>
  <c r="N107" i="13"/>
  <c r="AM107" i="13"/>
  <c r="I107" i="13"/>
  <c r="Y107" i="13"/>
  <c r="AH107" i="13" s="1"/>
  <c r="J107" i="13"/>
  <c r="T107" i="13"/>
  <c r="AC107" i="13" s="1"/>
  <c r="H107" i="13"/>
  <c r="AP107" i="13"/>
  <c r="F107" i="13"/>
  <c r="AK108" i="13"/>
  <c r="AJ108" i="13"/>
  <c r="AG108" i="13"/>
  <c r="AF108" i="13"/>
  <c r="AH108" i="13"/>
  <c r="AI108" i="13"/>
  <c r="AE108" i="13"/>
  <c r="V68" i="23"/>
  <c r="R68" i="23"/>
  <c r="S68" i="23"/>
  <c r="W68" i="23"/>
  <c r="P68" i="23"/>
  <c r="X68" i="23"/>
  <c r="Q68" i="23"/>
  <c r="Y68" i="23"/>
  <c r="M68" i="23"/>
  <c r="Z68" i="23" s="1"/>
  <c r="L67" i="23"/>
  <c r="D67" i="23"/>
  <c r="A66" i="23"/>
  <c r="K67" i="23"/>
  <c r="C67" i="23"/>
  <c r="J67" i="23"/>
  <c r="B67" i="23"/>
  <c r="I67" i="23"/>
  <c r="H67" i="23"/>
  <c r="F67" i="23"/>
  <c r="E67" i="23"/>
  <c r="G68" i="23"/>
  <c r="T68" i="23" s="1"/>
  <c r="AG107" i="13" l="1"/>
  <c r="AK107" i="13"/>
  <c r="AD107" i="13"/>
  <c r="A105" i="13"/>
  <c r="AP106" i="13"/>
  <c r="AA106" i="13"/>
  <c r="Z106" i="13"/>
  <c r="V106" i="13"/>
  <c r="T106" i="13"/>
  <c r="K106" i="13"/>
  <c r="J106" i="13"/>
  <c r="Y106" i="13"/>
  <c r="AS106" i="13"/>
  <c r="F106" i="13"/>
  <c r="L106" i="13"/>
  <c r="C106" i="13"/>
  <c r="B106" i="13"/>
  <c r="Q106" i="13"/>
  <c r="W106" i="13"/>
  <c r="AT106" i="13"/>
  <c r="AQ106" i="13"/>
  <c r="S106" i="13"/>
  <c r="AM106" i="13"/>
  <c r="M106" i="13"/>
  <c r="AN106" i="13"/>
  <c r="AR106" i="13"/>
  <c r="G106" i="13"/>
  <c r="P106" i="13"/>
  <c r="AL106" i="13"/>
  <c r="H106" i="13"/>
  <c r="E106" i="13"/>
  <c r="D106" i="13"/>
  <c r="O106" i="13"/>
  <c r="N106" i="13"/>
  <c r="AB106" i="13"/>
  <c r="AO106" i="13"/>
  <c r="R106" i="13"/>
  <c r="X106" i="13"/>
  <c r="AG106" i="13" s="1"/>
  <c r="I106" i="13"/>
  <c r="U106" i="13"/>
  <c r="S67" i="23"/>
  <c r="Y67" i="23"/>
  <c r="V67" i="23"/>
  <c r="W67" i="23"/>
  <c r="P67" i="23"/>
  <c r="X67" i="23"/>
  <c r="R67" i="23"/>
  <c r="Q67" i="23"/>
  <c r="G67" i="23"/>
  <c r="T67" i="23" s="1"/>
  <c r="I66" i="23"/>
  <c r="H66" i="23"/>
  <c r="F66" i="23"/>
  <c r="E66" i="23"/>
  <c r="J66" i="23"/>
  <c r="D66" i="23"/>
  <c r="C66" i="23"/>
  <c r="B66" i="23"/>
  <c r="L66" i="23"/>
  <c r="K66" i="23"/>
  <c r="A65" i="23"/>
  <c r="M67" i="23"/>
  <c r="Z67" i="23" s="1"/>
  <c r="AD106" i="13" l="1"/>
  <c r="AE106" i="13"/>
  <c r="AH106" i="13"/>
  <c r="AK106" i="13"/>
  <c r="AF106" i="13"/>
  <c r="AC106" i="13"/>
  <c r="A104" i="13"/>
  <c r="K105" i="13"/>
  <c r="B105" i="13"/>
  <c r="P105" i="13"/>
  <c r="N105" i="13"/>
  <c r="L105" i="13"/>
  <c r="AQ105" i="13"/>
  <c r="AA105" i="13"/>
  <c r="R105" i="13"/>
  <c r="Q105" i="13"/>
  <c r="AL105" i="13"/>
  <c r="AR105" i="13"/>
  <c r="E105" i="13"/>
  <c r="W105" i="13"/>
  <c r="T105" i="13"/>
  <c r="C105" i="13"/>
  <c r="F105" i="13"/>
  <c r="G105" i="13"/>
  <c r="D105" i="13"/>
  <c r="Z105" i="13"/>
  <c r="AI105" i="13" s="1"/>
  <c r="AT105" i="13"/>
  <c r="O105" i="13"/>
  <c r="J105" i="13"/>
  <c r="X105" i="13"/>
  <c r="AO105" i="13"/>
  <c r="Y105" i="13"/>
  <c r="M105" i="13"/>
  <c r="AB105" i="13"/>
  <c r="AN105" i="13"/>
  <c r="AM105" i="13"/>
  <c r="U105" i="13"/>
  <c r="I105" i="13"/>
  <c r="AS105" i="13"/>
  <c r="S105" i="13"/>
  <c r="AP105" i="13"/>
  <c r="H105" i="13"/>
  <c r="V105" i="13"/>
  <c r="AE105" i="13" s="1"/>
  <c r="AJ106" i="13"/>
  <c r="AI106" i="13"/>
  <c r="X66" i="23"/>
  <c r="Q66" i="23"/>
  <c r="P66" i="23"/>
  <c r="W66" i="23"/>
  <c r="V66" i="23"/>
  <c r="R66" i="23"/>
  <c r="Y66" i="23"/>
  <c r="S66" i="23"/>
  <c r="G66" i="23"/>
  <c r="T66" i="23" s="1"/>
  <c r="F65" i="23"/>
  <c r="E65" i="23"/>
  <c r="L65" i="23"/>
  <c r="D65" i="23"/>
  <c r="A64" i="23"/>
  <c r="K65" i="23"/>
  <c r="C65" i="23"/>
  <c r="J65" i="23"/>
  <c r="B65" i="23"/>
  <c r="I65" i="23"/>
  <c r="H65" i="23"/>
  <c r="M66" i="23"/>
  <c r="Z66" i="23" s="1"/>
  <c r="AC105" i="13" l="1"/>
  <c r="AF105" i="13"/>
  <c r="AD105" i="13"/>
  <c r="AK105" i="13"/>
  <c r="A103" i="13"/>
  <c r="AT104" i="13"/>
  <c r="AB104" i="13"/>
  <c r="AK104" i="13" s="1"/>
  <c r="AN104" i="13"/>
  <c r="Y104" i="13"/>
  <c r="X104" i="13"/>
  <c r="AS104" i="13"/>
  <c r="AQ104" i="13"/>
  <c r="L104" i="13"/>
  <c r="Z104" i="13"/>
  <c r="Q104" i="13"/>
  <c r="P104" i="13"/>
  <c r="W104" i="13"/>
  <c r="U104" i="13"/>
  <c r="D104" i="13"/>
  <c r="B104" i="13"/>
  <c r="V104" i="13"/>
  <c r="AL104" i="13"/>
  <c r="T104" i="13"/>
  <c r="AC104" i="13" s="1"/>
  <c r="S104" i="13"/>
  <c r="J104" i="13"/>
  <c r="E104" i="13"/>
  <c r="AR104" i="13"/>
  <c r="AI104" i="13" s="1"/>
  <c r="AA104" i="13"/>
  <c r="AJ104" i="13" s="1"/>
  <c r="F104" i="13"/>
  <c r="G104" i="13"/>
  <c r="R104" i="13"/>
  <c r="M104" i="13"/>
  <c r="K104" i="13"/>
  <c r="I104" i="13"/>
  <c r="AO104" i="13"/>
  <c r="AP104" i="13"/>
  <c r="C104" i="13"/>
  <c r="O104" i="13"/>
  <c r="N104" i="13"/>
  <c r="H104" i="13"/>
  <c r="AM104" i="13"/>
  <c r="AH105" i="13"/>
  <c r="AG105" i="13"/>
  <c r="AJ105" i="13"/>
  <c r="V65" i="23"/>
  <c r="R65" i="23"/>
  <c r="S65" i="23"/>
  <c r="W65" i="23"/>
  <c r="P65" i="23"/>
  <c r="X65" i="23"/>
  <c r="Q65" i="23"/>
  <c r="Y65" i="23"/>
  <c r="M65" i="23"/>
  <c r="Z65" i="23" s="1"/>
  <c r="K64" i="23"/>
  <c r="C64" i="23"/>
  <c r="B64" i="23"/>
  <c r="J64" i="23"/>
  <c r="I64" i="23"/>
  <c r="H64" i="23"/>
  <c r="L64" i="23"/>
  <c r="D64" i="23"/>
  <c r="F64" i="23"/>
  <c r="A63" i="23"/>
  <c r="E64" i="23"/>
  <c r="G65" i="23"/>
  <c r="T65" i="23" s="1"/>
  <c r="P69" i="10"/>
  <c r="O79" i="12"/>
  <c r="N79" i="12"/>
  <c r="D79" i="12"/>
  <c r="C79" i="12"/>
  <c r="AD104" i="13" l="1"/>
  <c r="AG104" i="13"/>
  <c r="AF104" i="13"/>
  <c r="AH104" i="13"/>
  <c r="AE104" i="13"/>
  <c r="A102" i="13"/>
  <c r="Z103" i="13"/>
  <c r="Q103" i="13"/>
  <c r="H103" i="13"/>
  <c r="O103" i="13"/>
  <c r="M103" i="13"/>
  <c r="D103" i="13"/>
  <c r="F103" i="13"/>
  <c r="AN103" i="13"/>
  <c r="J103" i="13"/>
  <c r="AA103" i="13"/>
  <c r="B103" i="13"/>
  <c r="AL103" i="13"/>
  <c r="X103" i="13"/>
  <c r="AR103" i="13"/>
  <c r="AP103" i="13"/>
  <c r="T103" i="13"/>
  <c r="AC103" i="13" s="1"/>
  <c r="I103" i="13"/>
  <c r="G103" i="13"/>
  <c r="AS103" i="13"/>
  <c r="AB103" i="13"/>
  <c r="V103" i="13"/>
  <c r="AE103" i="13" s="1"/>
  <c r="S103" i="13"/>
  <c r="AM103" i="13"/>
  <c r="P103" i="13"/>
  <c r="U103" i="13"/>
  <c r="L103" i="13"/>
  <c r="AT103" i="13"/>
  <c r="Y103" i="13"/>
  <c r="AQ103" i="13"/>
  <c r="E103" i="13"/>
  <c r="C103" i="13"/>
  <c r="N103" i="13"/>
  <c r="W103" i="13"/>
  <c r="AO103" i="13"/>
  <c r="R103" i="13"/>
  <c r="K103" i="13"/>
  <c r="R64" i="23"/>
  <c r="S64" i="23"/>
  <c r="Q64" i="23"/>
  <c r="X64" i="23"/>
  <c r="Y64" i="23"/>
  <c r="V64" i="23"/>
  <c r="W64" i="23"/>
  <c r="P64" i="23"/>
  <c r="M64" i="23"/>
  <c r="Z64" i="23" s="1"/>
  <c r="G64" i="23"/>
  <c r="T64" i="23" s="1"/>
  <c r="H63" i="23"/>
  <c r="F63" i="23"/>
  <c r="E63" i="23"/>
  <c r="L63" i="23"/>
  <c r="D63" i="23"/>
  <c r="C63" i="23"/>
  <c r="B63" i="23"/>
  <c r="K63" i="23"/>
  <c r="J63" i="23"/>
  <c r="W63" i="23" s="1"/>
  <c r="I63" i="23"/>
  <c r="A62" i="23"/>
  <c r="A74" i="12"/>
  <c r="AD103" i="13" l="1"/>
  <c r="AI103" i="13"/>
  <c r="AG103" i="13"/>
  <c r="AF103" i="13"/>
  <c r="AJ103" i="13"/>
  <c r="A101" i="13"/>
  <c r="E102" i="13"/>
  <c r="AT102" i="13"/>
  <c r="W102" i="13"/>
  <c r="AR102" i="13"/>
  <c r="AP102" i="13"/>
  <c r="AA102" i="13"/>
  <c r="J102" i="13"/>
  <c r="AL102" i="13"/>
  <c r="O102" i="13"/>
  <c r="V102" i="13"/>
  <c r="AB102" i="13"/>
  <c r="AK102" i="13" s="1"/>
  <c r="S102" i="13"/>
  <c r="AN102" i="13"/>
  <c r="Q102" i="13"/>
  <c r="H102" i="13"/>
  <c r="D102" i="13"/>
  <c r="M102" i="13"/>
  <c r="P102" i="13"/>
  <c r="F102" i="13"/>
  <c r="R102" i="13"/>
  <c r="AQ102" i="13"/>
  <c r="Z102" i="13"/>
  <c r="Y102" i="13"/>
  <c r="L102" i="13"/>
  <c r="C102" i="13"/>
  <c r="N102" i="13"/>
  <c r="AM102" i="13"/>
  <c r="T102" i="13"/>
  <c r="AC102" i="13" s="1"/>
  <c r="I102" i="13"/>
  <c r="G102" i="13"/>
  <c r="K102" i="13"/>
  <c r="U102" i="13"/>
  <c r="AO102" i="13"/>
  <c r="AS102" i="13"/>
  <c r="B102" i="13"/>
  <c r="X102" i="13"/>
  <c r="AG102" i="13" s="1"/>
  <c r="AH103" i="13"/>
  <c r="AK103" i="13"/>
  <c r="V63" i="23"/>
  <c r="X63" i="23"/>
  <c r="AJ74" i="12"/>
  <c r="AK74" i="12"/>
  <c r="AL74" i="12"/>
  <c r="AM74" i="12"/>
  <c r="AN74" i="12"/>
  <c r="P63" i="23"/>
  <c r="S63" i="23"/>
  <c r="Q63" i="23"/>
  <c r="Y63" i="23"/>
  <c r="R63" i="23"/>
  <c r="D74" i="12"/>
  <c r="L74" i="12"/>
  <c r="T74" i="12"/>
  <c r="F74" i="12"/>
  <c r="N74" i="12"/>
  <c r="V74" i="12"/>
  <c r="G74" i="12"/>
  <c r="O74" i="12"/>
  <c r="W74" i="12"/>
  <c r="H74" i="12"/>
  <c r="P74" i="12"/>
  <c r="I74" i="12"/>
  <c r="Q74" i="12"/>
  <c r="E74" i="12"/>
  <c r="B74" i="12"/>
  <c r="J74" i="12"/>
  <c r="R74" i="12"/>
  <c r="M74" i="12"/>
  <c r="C74" i="12"/>
  <c r="K74" i="12"/>
  <c r="S74" i="12"/>
  <c r="U74" i="12"/>
  <c r="E62" i="23"/>
  <c r="D62" i="23"/>
  <c r="L62" i="23"/>
  <c r="A61" i="23"/>
  <c r="K62" i="23"/>
  <c r="C62" i="23"/>
  <c r="J62" i="23"/>
  <c r="B62" i="23"/>
  <c r="H62" i="23"/>
  <c r="I62" i="23"/>
  <c r="F62" i="23"/>
  <c r="S62" i="23" s="1"/>
  <c r="M63" i="23"/>
  <c r="Z63" i="23" s="1"/>
  <c r="G63" i="23"/>
  <c r="T63" i="23" s="1"/>
  <c r="AD102" i="13" l="1"/>
  <c r="AJ102" i="13"/>
  <c r="AF102" i="13"/>
  <c r="AI102" i="13"/>
  <c r="AE102" i="13"/>
  <c r="A100" i="13"/>
  <c r="AT101" i="13"/>
  <c r="X101" i="13"/>
  <c r="G101" i="13"/>
  <c r="N101" i="13"/>
  <c r="AB101" i="13"/>
  <c r="S101" i="13"/>
  <c r="Y101" i="13"/>
  <c r="H101" i="13"/>
  <c r="L101" i="13"/>
  <c r="C101" i="13"/>
  <c r="U101" i="13"/>
  <c r="Q101" i="13"/>
  <c r="D101" i="13"/>
  <c r="R101" i="13"/>
  <c r="W101" i="13"/>
  <c r="AQ101" i="13"/>
  <c r="AH101" i="13" s="1"/>
  <c r="AN101" i="13"/>
  <c r="AL101" i="13"/>
  <c r="T101" i="13"/>
  <c r="K101" i="13"/>
  <c r="J101" i="13"/>
  <c r="AS101" i="13"/>
  <c r="V101" i="13"/>
  <c r="AP101" i="13"/>
  <c r="AR101" i="13"/>
  <c r="B101" i="13"/>
  <c r="AO101" i="13"/>
  <c r="F101" i="13"/>
  <c r="M101" i="13"/>
  <c r="E101" i="13"/>
  <c r="AA101" i="13"/>
  <c r="AJ101" i="13" s="1"/>
  <c r="P101" i="13"/>
  <c r="Z101" i="13"/>
  <c r="AI101" i="13" s="1"/>
  <c r="AM101" i="13"/>
  <c r="I101" i="13"/>
  <c r="O101" i="13"/>
  <c r="AH102" i="13"/>
  <c r="X62" i="23"/>
  <c r="Y62" i="23"/>
  <c r="V62" i="23"/>
  <c r="W62" i="23"/>
  <c r="P62" i="23"/>
  <c r="Q62" i="23"/>
  <c r="R62" i="23"/>
  <c r="G62" i="23"/>
  <c r="T62" i="23" s="1"/>
  <c r="J61" i="23"/>
  <c r="B61" i="23"/>
  <c r="I61" i="23"/>
  <c r="H61" i="23"/>
  <c r="L61" i="23"/>
  <c r="E61" i="23"/>
  <c r="K61" i="23"/>
  <c r="F61" i="23"/>
  <c r="D61" i="23"/>
  <c r="A60" i="23"/>
  <c r="C61" i="23"/>
  <c r="M62" i="23"/>
  <c r="Z62" i="23" s="1"/>
  <c r="AK101" i="13" l="1"/>
  <c r="AC101" i="13"/>
  <c r="AD101" i="13"/>
  <c r="AG101" i="13"/>
  <c r="A99" i="13"/>
  <c r="P100" i="13"/>
  <c r="C100" i="13"/>
  <c r="V100" i="13"/>
  <c r="AQ100" i="13"/>
  <c r="T100" i="13"/>
  <c r="AS100" i="13"/>
  <c r="N100" i="13"/>
  <c r="U100" i="13"/>
  <c r="AN100" i="13"/>
  <c r="AB100" i="13"/>
  <c r="AL100" i="13"/>
  <c r="G100" i="13"/>
  <c r="S100" i="13"/>
  <c r="R100" i="13"/>
  <c r="AR100" i="13"/>
  <c r="AT100" i="13"/>
  <c r="AA100" i="13"/>
  <c r="AJ100" i="13" s="1"/>
  <c r="X100" i="13"/>
  <c r="K100" i="13"/>
  <c r="O100" i="13"/>
  <c r="E100" i="13"/>
  <c r="B100" i="13"/>
  <c r="L100" i="13"/>
  <c r="AP100" i="13"/>
  <c r="F100" i="13"/>
  <c r="Z100" i="13"/>
  <c r="AI100" i="13" s="1"/>
  <c r="M100" i="13"/>
  <c r="W100" i="13"/>
  <c r="Y100" i="13"/>
  <c r="Q100" i="13"/>
  <c r="AM100" i="13"/>
  <c r="H100" i="13"/>
  <c r="I100" i="13"/>
  <c r="D100" i="13"/>
  <c r="J100" i="13"/>
  <c r="AO100" i="13"/>
  <c r="AE101" i="13"/>
  <c r="AF101" i="13"/>
  <c r="Q61" i="23"/>
  <c r="R61" i="23"/>
  <c r="P61" i="23"/>
  <c r="Y61" i="23"/>
  <c r="V61" i="23"/>
  <c r="W61" i="23"/>
  <c r="S61" i="23"/>
  <c r="X61" i="23"/>
  <c r="M61" i="23"/>
  <c r="Z61" i="23" s="1"/>
  <c r="F60" i="23"/>
  <c r="E60" i="23"/>
  <c r="L60" i="23"/>
  <c r="D60" i="23"/>
  <c r="A59" i="23"/>
  <c r="J60" i="23"/>
  <c r="I60" i="23"/>
  <c r="B60" i="23"/>
  <c r="H60" i="23"/>
  <c r="C60" i="23"/>
  <c r="P60" i="23" s="1"/>
  <c r="K60" i="23"/>
  <c r="G61" i="23"/>
  <c r="T61" i="23" s="1"/>
  <c r="AF100" i="13" l="1"/>
  <c r="AG100" i="13"/>
  <c r="AK100" i="13"/>
  <c r="AE100" i="13"/>
  <c r="AD100" i="13"/>
  <c r="A98" i="13"/>
  <c r="W99" i="13"/>
  <c r="F99" i="13"/>
  <c r="M99" i="13"/>
  <c r="Q99" i="13"/>
  <c r="AS99" i="13"/>
  <c r="G99" i="13"/>
  <c r="AA99" i="13"/>
  <c r="AJ99" i="13" s="1"/>
  <c r="X99" i="13"/>
  <c r="AG99" i="13" s="1"/>
  <c r="S99" i="13"/>
  <c r="AT99" i="13"/>
  <c r="V99" i="13"/>
  <c r="AP99" i="13"/>
  <c r="B99" i="13"/>
  <c r="T99" i="13"/>
  <c r="O99" i="13"/>
  <c r="E99" i="13"/>
  <c r="J99" i="13"/>
  <c r="AB99" i="13"/>
  <c r="AK99" i="13" s="1"/>
  <c r="AQ99" i="13"/>
  <c r="Y99" i="13"/>
  <c r="AH99" i="13" s="1"/>
  <c r="N99" i="13"/>
  <c r="AO99" i="13"/>
  <c r="H99" i="13"/>
  <c r="C99" i="13"/>
  <c r="AM99" i="13"/>
  <c r="Z99" i="13"/>
  <c r="AI99" i="13" s="1"/>
  <c r="I99" i="13"/>
  <c r="D99" i="13"/>
  <c r="R99" i="13"/>
  <c r="U99" i="13"/>
  <c r="AL99" i="13"/>
  <c r="P99" i="13"/>
  <c r="K99" i="13"/>
  <c r="AN99" i="13"/>
  <c r="L99" i="13"/>
  <c r="AR99" i="13"/>
  <c r="AH100" i="13"/>
  <c r="AC100" i="13"/>
  <c r="R60" i="23"/>
  <c r="X60" i="23"/>
  <c r="Q60" i="23"/>
  <c r="Y60" i="23"/>
  <c r="S60" i="23"/>
  <c r="V60" i="23"/>
  <c r="W60" i="23"/>
  <c r="L59" i="23"/>
  <c r="D59" i="23"/>
  <c r="A58" i="23"/>
  <c r="K59" i="23"/>
  <c r="C59" i="23"/>
  <c r="J59" i="23"/>
  <c r="B59" i="23"/>
  <c r="I59" i="23"/>
  <c r="F59" i="23"/>
  <c r="E59" i="23"/>
  <c r="H59" i="23"/>
  <c r="M60" i="23"/>
  <c r="Z60" i="23" s="1"/>
  <c r="G60" i="23"/>
  <c r="T60" i="23" s="1"/>
  <c r="AF99" i="13" l="1"/>
  <c r="AE99" i="13"/>
  <c r="A97" i="13"/>
  <c r="O98" i="13"/>
  <c r="R98" i="13"/>
  <c r="Q98" i="13"/>
  <c r="U98" i="13"/>
  <c r="AP98" i="13"/>
  <c r="B98" i="13"/>
  <c r="K98" i="13"/>
  <c r="AR98" i="13"/>
  <c r="M98" i="13"/>
  <c r="AB98" i="13"/>
  <c r="AS98" i="13"/>
  <c r="F98" i="13"/>
  <c r="D98" i="13"/>
  <c r="AN98" i="13"/>
  <c r="P98" i="13"/>
  <c r="G98" i="13"/>
  <c r="J98" i="13"/>
  <c r="AL98" i="13"/>
  <c r="N98" i="13"/>
  <c r="L98" i="13"/>
  <c r="H98" i="13"/>
  <c r="Y98" i="13"/>
  <c r="S98" i="13"/>
  <c r="C98" i="13"/>
  <c r="AO98" i="13"/>
  <c r="V98" i="13"/>
  <c r="I98" i="13"/>
  <c r="E98" i="13"/>
  <c r="AQ98" i="13"/>
  <c r="X98" i="13"/>
  <c r="AG98" i="13" s="1"/>
  <c r="AM98" i="13"/>
  <c r="Z98" i="13"/>
  <c r="AI98" i="13" s="1"/>
  <c r="AT98" i="13"/>
  <c r="T98" i="13"/>
  <c r="AC98" i="13" s="1"/>
  <c r="AA98" i="13"/>
  <c r="AJ98" i="13" s="1"/>
  <c r="W98" i="13"/>
  <c r="AC99" i="13"/>
  <c r="AD99" i="13"/>
  <c r="S59" i="23"/>
  <c r="R59" i="23"/>
  <c r="Q59" i="23"/>
  <c r="V59" i="23"/>
  <c r="X59" i="23"/>
  <c r="Y59" i="23"/>
  <c r="W59" i="23"/>
  <c r="P59" i="23"/>
  <c r="G59" i="23"/>
  <c r="T59" i="23" s="1"/>
  <c r="I58" i="23"/>
  <c r="H58" i="23"/>
  <c r="F58" i="23"/>
  <c r="D58" i="23"/>
  <c r="A57" i="23"/>
  <c r="L58" i="23"/>
  <c r="C58" i="23"/>
  <c r="B58" i="23"/>
  <c r="K58" i="23"/>
  <c r="J58" i="23"/>
  <c r="E58" i="23"/>
  <c r="M59" i="23"/>
  <c r="Z59" i="23" s="1"/>
  <c r="N7" i="19"/>
  <c r="M7" i="19"/>
  <c r="Q7" i="19"/>
  <c r="P7" i="19"/>
  <c r="O7" i="19"/>
  <c r="R7" i="19"/>
  <c r="AH98" i="13" l="1"/>
  <c r="AF98" i="13"/>
  <c r="AD98" i="13"/>
  <c r="AE98" i="13"/>
  <c r="AK98" i="13"/>
  <c r="A96" i="13"/>
  <c r="U97" i="13"/>
  <c r="L97" i="13"/>
  <c r="AA97" i="13"/>
  <c r="AS97" i="13"/>
  <c r="J97" i="13"/>
  <c r="AR97" i="13"/>
  <c r="E97" i="13"/>
  <c r="K97" i="13"/>
  <c r="O97" i="13"/>
  <c r="V97" i="13"/>
  <c r="C97" i="13"/>
  <c r="AM97" i="13"/>
  <c r="H97" i="13"/>
  <c r="AB97" i="13"/>
  <c r="I97" i="13"/>
  <c r="D97" i="13"/>
  <c r="AN97" i="13"/>
  <c r="Q97" i="13"/>
  <c r="Z97" i="13"/>
  <c r="AI97" i="13" s="1"/>
  <c r="R97" i="13"/>
  <c r="AQ97" i="13"/>
  <c r="AO97" i="13"/>
  <c r="G97" i="13"/>
  <c r="X97" i="13"/>
  <c r="AP97" i="13"/>
  <c r="N97" i="13"/>
  <c r="Y97" i="13"/>
  <c r="AH97" i="13" s="1"/>
  <c r="B97" i="13"/>
  <c r="AT97" i="13"/>
  <c r="T97" i="13"/>
  <c r="AC97" i="13" s="1"/>
  <c r="AL97" i="13"/>
  <c r="M97" i="13"/>
  <c r="W97" i="13"/>
  <c r="AF97" i="13" s="1"/>
  <c r="S97" i="13"/>
  <c r="P97" i="13"/>
  <c r="F97" i="13"/>
  <c r="W58" i="23"/>
  <c r="X58" i="23"/>
  <c r="V58" i="23"/>
  <c r="R58" i="23"/>
  <c r="Q58" i="23"/>
  <c r="S58" i="23"/>
  <c r="P58" i="23"/>
  <c r="Y58" i="23"/>
  <c r="G58" i="23"/>
  <c r="T58" i="23" s="1"/>
  <c r="F57" i="23"/>
  <c r="E57" i="23"/>
  <c r="C57" i="23"/>
  <c r="L57" i="23"/>
  <c r="D57" i="23"/>
  <c r="A56" i="23"/>
  <c r="K57" i="23"/>
  <c r="I57" i="23"/>
  <c r="J57" i="23"/>
  <c r="H57" i="23"/>
  <c r="B57" i="23"/>
  <c r="M58" i="23"/>
  <c r="Z58" i="23" s="1"/>
  <c r="B46" i="12"/>
  <c r="AK97" i="13" l="1"/>
  <c r="AD97" i="13"/>
  <c r="AE97" i="13"/>
  <c r="AJ97" i="13"/>
  <c r="AG97" i="13"/>
  <c r="A95" i="13"/>
  <c r="AL96" i="13"/>
  <c r="AO96" i="13"/>
  <c r="P96" i="13"/>
  <c r="AR96" i="13"/>
  <c r="W96" i="13"/>
  <c r="H96" i="13"/>
  <c r="AA96" i="13"/>
  <c r="AQ96" i="13"/>
  <c r="N96" i="13"/>
  <c r="F96" i="13"/>
  <c r="M96" i="13"/>
  <c r="AP96" i="13"/>
  <c r="O96" i="13"/>
  <c r="AT96" i="13"/>
  <c r="Z96" i="13"/>
  <c r="G96" i="13"/>
  <c r="V96" i="13"/>
  <c r="C96" i="13"/>
  <c r="K96" i="13"/>
  <c r="S96" i="13"/>
  <c r="I96" i="13"/>
  <c r="Y96" i="13"/>
  <c r="AH96" i="13" s="1"/>
  <c r="L96" i="13"/>
  <c r="J96" i="13"/>
  <c r="AS96" i="13"/>
  <c r="AN96" i="13"/>
  <c r="Q96" i="13"/>
  <c r="AM96" i="13"/>
  <c r="T96" i="13"/>
  <c r="AC96" i="13" s="1"/>
  <c r="R96" i="13"/>
  <c r="D96" i="13"/>
  <c r="AB96" i="13"/>
  <c r="AK96" i="13" s="1"/>
  <c r="U96" i="13"/>
  <c r="B96" i="13"/>
  <c r="E96" i="13"/>
  <c r="X96" i="13"/>
  <c r="AG96" i="13" s="1"/>
  <c r="Q57" i="23"/>
  <c r="Y57" i="23"/>
  <c r="P57" i="23"/>
  <c r="R57" i="23"/>
  <c r="W57" i="23"/>
  <c r="V57" i="23"/>
  <c r="X57" i="23"/>
  <c r="S57" i="23"/>
  <c r="G57" i="23"/>
  <c r="T57" i="23" s="1"/>
  <c r="K56" i="23"/>
  <c r="C56" i="23"/>
  <c r="B56" i="23"/>
  <c r="J56" i="23"/>
  <c r="I56" i="23"/>
  <c r="H56" i="23"/>
  <c r="F56" i="23"/>
  <c r="L56" i="23"/>
  <c r="E56" i="23"/>
  <c r="D56" i="23"/>
  <c r="A55" i="23"/>
  <c r="M57" i="23"/>
  <c r="Z57" i="23" s="1"/>
  <c r="O76" i="2"/>
  <c r="C5" i="18" s="1"/>
  <c r="Q18" i="19"/>
  <c r="P18" i="19"/>
  <c r="O18" i="19"/>
  <c r="N18" i="19"/>
  <c r="M18" i="19"/>
  <c r="Q10" i="19"/>
  <c r="P10" i="19"/>
  <c r="O10" i="19"/>
  <c r="N10" i="19"/>
  <c r="M10" i="19"/>
  <c r="T58" i="10"/>
  <c r="T59" i="10"/>
  <c r="T60" i="10"/>
  <c r="T61" i="10"/>
  <c r="T62" i="10"/>
  <c r="T63" i="10"/>
  <c r="T64" i="10"/>
  <c r="T65" i="10"/>
  <c r="T66" i="10"/>
  <c r="T57" i="10"/>
  <c r="M6" i="19"/>
  <c r="R8" i="19"/>
  <c r="P8" i="19"/>
  <c r="A13" i="15"/>
  <c r="A8" i="15"/>
  <c r="A12" i="15"/>
  <c r="A11" i="15"/>
  <c r="A10" i="15"/>
  <c r="A9" i="15"/>
  <c r="A7" i="15"/>
  <c r="A6" i="15"/>
  <c r="A5" i="15"/>
  <c r="A4" i="15"/>
  <c r="E8" i="18"/>
  <c r="A68" i="10"/>
  <c r="A83" i="10"/>
  <c r="N8" i="19"/>
  <c r="C8" i="18"/>
  <c r="M8" i="19"/>
  <c r="B8" i="18"/>
  <c r="O8" i="19"/>
  <c r="D8" i="18"/>
  <c r="Q6" i="19"/>
  <c r="A75" i="2"/>
  <c r="A146" i="2"/>
  <c r="A111" i="2"/>
  <c r="O6" i="19"/>
  <c r="N6" i="19"/>
  <c r="R6" i="19"/>
  <c r="X76" i="2"/>
  <c r="P6" i="19"/>
  <c r="U76" i="2"/>
  <c r="F5" i="18" s="1"/>
  <c r="S76" i="2"/>
  <c r="Z76" i="2"/>
  <c r="D5" i="18" s="1"/>
  <c r="W76" i="2"/>
  <c r="Q76" i="2"/>
  <c r="B5" i="18" s="1"/>
  <c r="R76" i="2"/>
  <c r="V76" i="2"/>
  <c r="Y76" i="2"/>
  <c r="E5" i="18" s="1"/>
  <c r="AF96" i="13" l="1"/>
  <c r="AE96" i="13"/>
  <c r="AD96" i="13"/>
  <c r="A94" i="13"/>
  <c r="M95" i="13"/>
  <c r="AB95" i="13"/>
  <c r="K95" i="13"/>
  <c r="AN95" i="13"/>
  <c r="L95" i="13"/>
  <c r="R95" i="13"/>
  <c r="D95" i="13"/>
  <c r="AQ95" i="13"/>
  <c r="AA95" i="13"/>
  <c r="E95" i="13"/>
  <c r="Z95" i="13"/>
  <c r="Y95" i="13"/>
  <c r="AH95" i="13" s="1"/>
  <c r="AL95" i="13"/>
  <c r="AT95" i="13"/>
  <c r="AO95" i="13"/>
  <c r="B95" i="13"/>
  <c r="I95" i="13"/>
  <c r="P95" i="13"/>
  <c r="O95" i="13"/>
  <c r="F95" i="13"/>
  <c r="AP95" i="13"/>
  <c r="S95" i="13"/>
  <c r="H95" i="13"/>
  <c r="G95" i="13"/>
  <c r="J95" i="13"/>
  <c r="X95" i="13"/>
  <c r="N95" i="13"/>
  <c r="AS95" i="13"/>
  <c r="AM95" i="13"/>
  <c r="AR95" i="13"/>
  <c r="T95" i="13"/>
  <c r="C95" i="13"/>
  <c r="V95" i="13"/>
  <c r="AE95" i="13" s="1"/>
  <c r="Q95" i="13"/>
  <c r="U95" i="13"/>
  <c r="W95" i="13"/>
  <c r="AI96" i="13"/>
  <c r="AJ96" i="13"/>
  <c r="S56" i="23"/>
  <c r="R56" i="23"/>
  <c r="Q56" i="23"/>
  <c r="K68" i="10"/>
  <c r="C68" i="10"/>
  <c r="I68" i="10"/>
  <c r="H68" i="10"/>
  <c r="G68" i="10"/>
  <c r="M68" i="10"/>
  <c r="E68" i="10"/>
  <c r="L68" i="10"/>
  <c r="D68" i="10"/>
  <c r="N68" i="10"/>
  <c r="J68" i="10"/>
  <c r="F68" i="10"/>
  <c r="B68" i="10"/>
  <c r="N83" i="10"/>
  <c r="F83" i="10"/>
  <c r="E83" i="10"/>
  <c r="L83" i="10"/>
  <c r="K83" i="10"/>
  <c r="C83" i="10"/>
  <c r="C91" i="10" s="1"/>
  <c r="I83" i="10"/>
  <c r="J83" i="10"/>
  <c r="B83" i="10"/>
  <c r="H83" i="10"/>
  <c r="G83" i="10"/>
  <c r="M83" i="10"/>
  <c r="D83" i="10"/>
  <c r="V56" i="23"/>
  <c r="W56" i="23"/>
  <c r="P56" i="23"/>
  <c r="X56" i="23"/>
  <c r="Y56" i="23"/>
  <c r="M75" i="2"/>
  <c r="E75" i="2"/>
  <c r="L75" i="2"/>
  <c r="D75" i="2"/>
  <c r="N75" i="2"/>
  <c r="F75" i="2"/>
  <c r="G75" i="2"/>
  <c r="C75" i="2"/>
  <c r="B75" i="2"/>
  <c r="K75" i="2"/>
  <c r="J75" i="2"/>
  <c r="I75" i="2"/>
  <c r="H75" i="2"/>
  <c r="N111" i="2"/>
  <c r="N146" i="2" s="1"/>
  <c r="F111" i="2"/>
  <c r="M111" i="2"/>
  <c r="M146" i="2" s="1"/>
  <c r="E111" i="2"/>
  <c r="E146" i="2" s="1"/>
  <c r="L111" i="2"/>
  <c r="D111" i="2"/>
  <c r="K111" i="2"/>
  <c r="C111" i="2"/>
  <c r="C146" i="2" s="1"/>
  <c r="J111" i="2"/>
  <c r="B111" i="2"/>
  <c r="I111" i="2"/>
  <c r="I146" i="2" s="1"/>
  <c r="H111" i="2"/>
  <c r="G111" i="2"/>
  <c r="M56" i="23"/>
  <c r="Z56" i="23" s="1"/>
  <c r="H55" i="23"/>
  <c r="F55" i="23"/>
  <c r="E55" i="23"/>
  <c r="K55" i="23"/>
  <c r="J55" i="23"/>
  <c r="C55" i="23"/>
  <c r="I55" i="23"/>
  <c r="D55" i="23"/>
  <c r="A54" i="23"/>
  <c r="B55" i="23"/>
  <c r="L55" i="23"/>
  <c r="Y55" i="23" s="1"/>
  <c r="G56" i="23"/>
  <c r="T56" i="23" s="1"/>
  <c r="A145" i="2"/>
  <c r="A82" i="10"/>
  <c r="O15" i="19"/>
  <c r="N15" i="19"/>
  <c r="P14" i="19"/>
  <c r="B39" i="2"/>
  <c r="A74" i="2"/>
  <c r="A110" i="2"/>
  <c r="M15" i="19"/>
  <c r="N13" i="19"/>
  <c r="P13" i="19"/>
  <c r="P76" i="2"/>
  <c r="Q8" i="19"/>
  <c r="Q15" i="19" s="1"/>
  <c r="F8" i="18"/>
  <c r="A67" i="10"/>
  <c r="P15" i="19"/>
  <c r="O13" i="19"/>
  <c r="Q13" i="19"/>
  <c r="M13" i="19"/>
  <c r="M14" i="19"/>
  <c r="O14" i="19"/>
  <c r="Q14" i="19"/>
  <c r="N14" i="19"/>
  <c r="AG95" i="13" l="1"/>
  <c r="AK95" i="13"/>
  <c r="AD95" i="13"/>
  <c r="AJ95" i="13"/>
  <c r="AI95" i="13"/>
  <c r="A93" i="13"/>
  <c r="C94" i="13"/>
  <c r="AP94" i="13"/>
  <c r="AN94" i="13"/>
  <c r="AB94" i="13"/>
  <c r="Z94" i="13"/>
  <c r="D94" i="13"/>
  <c r="S94" i="13"/>
  <c r="B94" i="13"/>
  <c r="Y94" i="13"/>
  <c r="L94" i="13"/>
  <c r="AM94" i="13"/>
  <c r="AT94" i="13"/>
  <c r="AK94" i="13" s="1"/>
  <c r="AA94" i="13"/>
  <c r="J94" i="13"/>
  <c r="P94" i="13"/>
  <c r="O94" i="13"/>
  <c r="N94" i="13"/>
  <c r="E94" i="13"/>
  <c r="T94" i="13"/>
  <c r="AO94" i="13"/>
  <c r="I94" i="13"/>
  <c r="W94" i="13"/>
  <c r="AF94" i="13" s="1"/>
  <c r="U94" i="13"/>
  <c r="AD94" i="13" s="1"/>
  <c r="K94" i="13"/>
  <c r="G94" i="13"/>
  <c r="M94" i="13"/>
  <c r="R94" i="13"/>
  <c r="X94" i="13"/>
  <c r="V94" i="13"/>
  <c r="AE94" i="13" s="1"/>
  <c r="AS94" i="13"/>
  <c r="AR94" i="13"/>
  <c r="F94" i="13"/>
  <c r="AL94" i="13"/>
  <c r="Q94" i="13"/>
  <c r="AQ94" i="13"/>
  <c r="H94" i="13"/>
  <c r="AC95" i="13"/>
  <c r="AF95" i="13"/>
  <c r="V55" i="23"/>
  <c r="W55" i="23"/>
  <c r="P55" i="23"/>
  <c r="K82" i="10"/>
  <c r="C82" i="10"/>
  <c r="C90" i="10" s="1"/>
  <c r="I82" i="10"/>
  <c r="H82" i="10"/>
  <c r="M82" i="10"/>
  <c r="G82" i="10"/>
  <c r="N82" i="10"/>
  <c r="F82" i="10"/>
  <c r="E82" i="10"/>
  <c r="L82" i="10"/>
  <c r="D82" i="10"/>
  <c r="J82" i="10"/>
  <c r="B82" i="10"/>
  <c r="H67" i="10"/>
  <c r="N67" i="10"/>
  <c r="F67" i="10"/>
  <c r="M67" i="10"/>
  <c r="E67" i="10"/>
  <c r="L67" i="10"/>
  <c r="D67" i="10"/>
  <c r="J67" i="10"/>
  <c r="B67" i="10"/>
  <c r="I67" i="10"/>
  <c r="K67" i="10"/>
  <c r="G67" i="10"/>
  <c r="C67" i="10"/>
  <c r="Q55" i="23"/>
  <c r="X55" i="23"/>
  <c r="R55" i="23"/>
  <c r="S55" i="23"/>
  <c r="K110" i="2"/>
  <c r="C110" i="2"/>
  <c r="J110" i="2"/>
  <c r="B110" i="2"/>
  <c r="I110" i="2"/>
  <c r="I145" i="2" s="1"/>
  <c r="H110" i="2"/>
  <c r="H145" i="2" s="1"/>
  <c r="G110" i="2"/>
  <c r="N110" i="2"/>
  <c r="F110" i="2"/>
  <c r="M110" i="2"/>
  <c r="M145" i="2" s="1"/>
  <c r="E110" i="2"/>
  <c r="L110" i="2"/>
  <c r="D110" i="2"/>
  <c r="D145" i="2" s="1"/>
  <c r="J74" i="2"/>
  <c r="B74" i="2"/>
  <c r="I74" i="2"/>
  <c r="K74" i="2"/>
  <c r="C74" i="2"/>
  <c r="N74" i="2"/>
  <c r="M74" i="2"/>
  <c r="L74" i="2"/>
  <c r="H74" i="2"/>
  <c r="G74" i="2"/>
  <c r="F74" i="2"/>
  <c r="E74" i="2"/>
  <c r="D74" i="2"/>
  <c r="Q75" i="2"/>
  <c r="Z75" i="2"/>
  <c r="T111" i="2"/>
  <c r="U111" i="2"/>
  <c r="P75" i="2"/>
  <c r="G55" i="23"/>
  <c r="T55" i="23" s="1"/>
  <c r="E54" i="23"/>
  <c r="L54" i="23"/>
  <c r="A53" i="23"/>
  <c r="D54" i="23"/>
  <c r="B54" i="23"/>
  <c r="K54" i="23"/>
  <c r="C54" i="23"/>
  <c r="J54" i="23"/>
  <c r="H54" i="23"/>
  <c r="F54" i="23"/>
  <c r="I54" i="23"/>
  <c r="M55" i="23"/>
  <c r="Z55" i="23" s="1"/>
  <c r="A109" i="2"/>
  <c r="C145" i="2"/>
  <c r="K145" i="2"/>
  <c r="F7" i="18"/>
  <c r="M23" i="19"/>
  <c r="H146" i="2"/>
  <c r="E7" i="18"/>
  <c r="B7" i="18"/>
  <c r="C7" i="18"/>
  <c r="D7" i="18"/>
  <c r="O22" i="19"/>
  <c r="P22" i="19"/>
  <c r="P23" i="19"/>
  <c r="N23" i="19"/>
  <c r="Y75" i="2"/>
  <c r="O75" i="2"/>
  <c r="U75" i="2"/>
  <c r="W75" i="2"/>
  <c r="A73" i="2"/>
  <c r="A144" i="2"/>
  <c r="Z111" i="2"/>
  <c r="V111" i="2"/>
  <c r="P111" i="2"/>
  <c r="R75" i="2"/>
  <c r="Q23" i="19"/>
  <c r="O23" i="19"/>
  <c r="L146" i="2"/>
  <c r="Y111" i="2"/>
  <c r="R111" i="2"/>
  <c r="X75" i="2"/>
  <c r="X111" i="2"/>
  <c r="K146" i="2"/>
  <c r="O111" i="2"/>
  <c r="B146" i="2"/>
  <c r="S75" i="2"/>
  <c r="T75" i="2"/>
  <c r="W111" i="2"/>
  <c r="J146" i="2"/>
  <c r="S111" i="2"/>
  <c r="F146" i="2"/>
  <c r="O21" i="19"/>
  <c r="V75" i="2"/>
  <c r="D146" i="2"/>
  <c r="Q111" i="2"/>
  <c r="N22" i="19"/>
  <c r="M22" i="19"/>
  <c r="A73" i="12"/>
  <c r="Q22" i="19"/>
  <c r="M21" i="19"/>
  <c r="Q21" i="19"/>
  <c r="N21" i="19"/>
  <c r="A66" i="10"/>
  <c r="A81" i="10"/>
  <c r="G146" i="2"/>
  <c r="T76" i="2"/>
  <c r="P21" i="19"/>
  <c r="AJ94" i="13" l="1"/>
  <c r="AH94" i="13"/>
  <c r="A92" i="13"/>
  <c r="AB93" i="13"/>
  <c r="Z93" i="13"/>
  <c r="L93" i="13"/>
  <c r="AA93" i="13"/>
  <c r="J93" i="13"/>
  <c r="D93" i="13"/>
  <c r="S93" i="13"/>
  <c r="B93" i="13"/>
  <c r="AN93" i="13"/>
  <c r="R93" i="13"/>
  <c r="Y93" i="13"/>
  <c r="AS93" i="13"/>
  <c r="AR93" i="13"/>
  <c r="AQ93" i="13"/>
  <c r="C93" i="13"/>
  <c r="I93" i="13"/>
  <c r="P93" i="13"/>
  <c r="O93" i="13"/>
  <c r="N93" i="13"/>
  <c r="E93" i="13"/>
  <c r="AO93" i="13"/>
  <c r="H93" i="13"/>
  <c r="G93" i="13"/>
  <c r="F93" i="13"/>
  <c r="AT93" i="13"/>
  <c r="X93" i="13"/>
  <c r="V93" i="13"/>
  <c r="AE93" i="13" s="1"/>
  <c r="AL93" i="13"/>
  <c r="M93" i="13"/>
  <c r="T93" i="13"/>
  <c r="AM93" i="13"/>
  <c r="U93" i="13"/>
  <c r="AD93" i="13" s="1"/>
  <c r="K93" i="13"/>
  <c r="Q93" i="13"/>
  <c r="AP93" i="13"/>
  <c r="W93" i="13"/>
  <c r="AF93" i="13" s="1"/>
  <c r="AI94" i="13"/>
  <c r="AG94" i="13"/>
  <c r="AC94" i="13"/>
  <c r="AJ73" i="12"/>
  <c r="AK73" i="12"/>
  <c r="AL73" i="12"/>
  <c r="AN73" i="12"/>
  <c r="AM73" i="12"/>
  <c r="S54" i="23"/>
  <c r="R54" i="23"/>
  <c r="H81" i="10"/>
  <c r="G81" i="10"/>
  <c r="N81" i="10"/>
  <c r="M81" i="10"/>
  <c r="E81" i="10"/>
  <c r="K81" i="10"/>
  <c r="J81" i="10"/>
  <c r="L81" i="10"/>
  <c r="D81" i="10"/>
  <c r="C81" i="10"/>
  <c r="C89" i="10" s="1"/>
  <c r="B81" i="10"/>
  <c r="I81" i="10"/>
  <c r="F81" i="10"/>
  <c r="E66" i="10"/>
  <c r="K66" i="10"/>
  <c r="C66" i="10"/>
  <c r="J66" i="10"/>
  <c r="B66" i="10"/>
  <c r="I66" i="10"/>
  <c r="G66" i="10"/>
  <c r="N66" i="10"/>
  <c r="F66" i="10"/>
  <c r="M66" i="10"/>
  <c r="L66" i="10"/>
  <c r="H66" i="10"/>
  <c r="D66" i="10"/>
  <c r="Q54" i="23"/>
  <c r="V54" i="23"/>
  <c r="Y54" i="23"/>
  <c r="W54" i="23"/>
  <c r="P54" i="23"/>
  <c r="X54" i="23"/>
  <c r="G73" i="2"/>
  <c r="N73" i="2"/>
  <c r="F73" i="2"/>
  <c r="H73" i="2"/>
  <c r="L73" i="2"/>
  <c r="K73" i="2"/>
  <c r="J73" i="2"/>
  <c r="I73" i="2"/>
  <c r="M73" i="2"/>
  <c r="E73" i="2"/>
  <c r="C73" i="2"/>
  <c r="B73" i="2"/>
  <c r="D73" i="2"/>
  <c r="H109" i="2"/>
  <c r="G109" i="2"/>
  <c r="G144" i="2" s="1"/>
  <c r="N109" i="2"/>
  <c r="N144" i="2" s="1"/>
  <c r="F109" i="2"/>
  <c r="M109" i="2"/>
  <c r="M144" i="2" s="1"/>
  <c r="E109" i="2"/>
  <c r="L109" i="2"/>
  <c r="L144" i="2" s="1"/>
  <c r="D109" i="2"/>
  <c r="K109" i="2"/>
  <c r="C109" i="2"/>
  <c r="J109" i="2"/>
  <c r="J144" i="2" s="1"/>
  <c r="B109" i="2"/>
  <c r="B144" i="2" s="1"/>
  <c r="I109" i="2"/>
  <c r="I144" i="2" s="1"/>
  <c r="B73" i="12"/>
  <c r="J73" i="12"/>
  <c r="R73" i="12"/>
  <c r="S73" i="12"/>
  <c r="K73" i="12"/>
  <c r="D73" i="12"/>
  <c r="L73" i="12"/>
  <c r="T73" i="12"/>
  <c r="V73" i="12"/>
  <c r="O73" i="12"/>
  <c r="E73" i="12"/>
  <c r="M73" i="12"/>
  <c r="U73" i="12"/>
  <c r="W73" i="12"/>
  <c r="F73" i="12"/>
  <c r="N73" i="12"/>
  <c r="G73" i="12"/>
  <c r="H73" i="12"/>
  <c r="P73" i="12"/>
  <c r="I73" i="12"/>
  <c r="Q73" i="12"/>
  <c r="C73" i="12"/>
  <c r="T110" i="2"/>
  <c r="O110" i="2"/>
  <c r="R110" i="2"/>
  <c r="W110" i="2"/>
  <c r="Q110" i="2"/>
  <c r="N145" i="2"/>
  <c r="Y110" i="2"/>
  <c r="O74" i="2"/>
  <c r="P110" i="2"/>
  <c r="G54" i="23"/>
  <c r="T54" i="23" s="1"/>
  <c r="M54" i="23"/>
  <c r="Z54" i="23" s="1"/>
  <c r="J53" i="23"/>
  <c r="B53" i="23"/>
  <c r="I53" i="23"/>
  <c r="H53" i="23"/>
  <c r="E53" i="23"/>
  <c r="D53" i="23"/>
  <c r="C53" i="23"/>
  <c r="L53" i="23"/>
  <c r="K53" i="23"/>
  <c r="F53" i="23"/>
  <c r="S53" i="23" s="1"/>
  <c r="S110" i="2"/>
  <c r="Q74" i="2"/>
  <c r="Y74" i="2"/>
  <c r="S74" i="2"/>
  <c r="T74" i="2"/>
  <c r="P74" i="2"/>
  <c r="A143" i="2"/>
  <c r="W74" i="2"/>
  <c r="V74" i="2"/>
  <c r="Z74" i="2"/>
  <c r="X74" i="2"/>
  <c r="G145" i="2"/>
  <c r="R74" i="2"/>
  <c r="B145" i="2"/>
  <c r="U74" i="2"/>
  <c r="L145" i="2"/>
  <c r="E145" i="2"/>
  <c r="J145" i="2"/>
  <c r="Z110" i="2"/>
  <c r="F145" i="2"/>
  <c r="X110" i="2"/>
  <c r="V110" i="2"/>
  <c r="U110" i="2"/>
  <c r="A108" i="2"/>
  <c r="A72" i="2"/>
  <c r="A80" i="10"/>
  <c r="A65" i="10"/>
  <c r="A72" i="12"/>
  <c r="AC93" i="13" l="1"/>
  <c r="AJ93" i="13"/>
  <c r="AH93" i="13"/>
  <c r="AG93" i="13"/>
  <c r="AI93" i="13"/>
  <c r="AK93" i="13"/>
  <c r="A91" i="13"/>
  <c r="C92" i="13"/>
  <c r="R92" i="13"/>
  <c r="B92" i="13"/>
  <c r="S92" i="13"/>
  <c r="AN92" i="13"/>
  <c r="Q92" i="13"/>
  <c r="Y92" i="13"/>
  <c r="Z92" i="13"/>
  <c r="I92" i="13"/>
  <c r="AT92" i="13"/>
  <c r="AA92" i="13"/>
  <c r="P92" i="13"/>
  <c r="O92" i="13"/>
  <c r="N92" i="13"/>
  <c r="M92" i="13"/>
  <c r="L92" i="13"/>
  <c r="AM92" i="13"/>
  <c r="AB92" i="13"/>
  <c r="AK92" i="13" s="1"/>
  <c r="AO92" i="13"/>
  <c r="W92" i="13"/>
  <c r="AF92" i="13" s="1"/>
  <c r="U92" i="13"/>
  <c r="D92" i="13"/>
  <c r="K92" i="13"/>
  <c r="G92" i="13"/>
  <c r="E92" i="13"/>
  <c r="X92" i="13"/>
  <c r="AG92" i="13" s="1"/>
  <c r="V92" i="13"/>
  <c r="AE92" i="13" s="1"/>
  <c r="AS92" i="13"/>
  <c r="T92" i="13"/>
  <c r="J92" i="13"/>
  <c r="AR92" i="13"/>
  <c r="F92" i="13"/>
  <c r="AL92" i="13"/>
  <c r="H92" i="13"/>
  <c r="AP92" i="13"/>
  <c r="AQ92" i="13"/>
  <c r="AL72" i="12"/>
  <c r="AN72" i="12"/>
  <c r="AK72" i="12"/>
  <c r="AM72" i="12"/>
  <c r="AJ72" i="12"/>
  <c r="Q53" i="23"/>
  <c r="P53" i="23"/>
  <c r="Y53" i="23"/>
  <c r="B65" i="10"/>
  <c r="J65" i="10"/>
  <c r="H65" i="10"/>
  <c r="G65" i="10"/>
  <c r="F65" i="10"/>
  <c r="N65" i="10"/>
  <c r="L65" i="10"/>
  <c r="D65" i="10"/>
  <c r="K65" i="10"/>
  <c r="C65" i="10"/>
  <c r="E65" i="10"/>
  <c r="M65" i="10"/>
  <c r="I65" i="10"/>
  <c r="M80" i="10"/>
  <c r="E80" i="10"/>
  <c r="D80" i="10"/>
  <c r="K80" i="10"/>
  <c r="C80" i="10"/>
  <c r="C88" i="10" s="1"/>
  <c r="J80" i="10"/>
  <c r="B80" i="10"/>
  <c r="H80" i="10"/>
  <c r="I80" i="10"/>
  <c r="G80" i="10"/>
  <c r="N80" i="10"/>
  <c r="F80" i="10"/>
  <c r="L80" i="10"/>
  <c r="R53" i="23"/>
  <c r="V53" i="23"/>
  <c r="X53" i="23"/>
  <c r="W53" i="23"/>
  <c r="M108" i="2"/>
  <c r="M143" i="2" s="1"/>
  <c r="E108" i="2"/>
  <c r="L108" i="2"/>
  <c r="D108" i="2"/>
  <c r="D143" i="2" s="1"/>
  <c r="K108" i="2"/>
  <c r="C108" i="2"/>
  <c r="J108" i="2"/>
  <c r="J143" i="2" s="1"/>
  <c r="B108" i="2"/>
  <c r="I108" i="2"/>
  <c r="I143" i="2" s="1"/>
  <c r="H108" i="2"/>
  <c r="H143" i="2" s="1"/>
  <c r="G108" i="2"/>
  <c r="G143" i="2" s="1"/>
  <c r="N108" i="2"/>
  <c r="F108" i="2"/>
  <c r="L72" i="2"/>
  <c r="D72" i="2"/>
  <c r="K72" i="2"/>
  <c r="C72" i="2"/>
  <c r="M72" i="2"/>
  <c r="E72" i="2"/>
  <c r="N72" i="2"/>
  <c r="J72" i="2"/>
  <c r="I72" i="2"/>
  <c r="H72" i="2"/>
  <c r="G72" i="2"/>
  <c r="F72" i="2"/>
  <c r="B72" i="2"/>
  <c r="H72" i="12"/>
  <c r="P72" i="12"/>
  <c r="I72" i="12"/>
  <c r="B72" i="12"/>
  <c r="J72" i="12"/>
  <c r="R72" i="12"/>
  <c r="C72" i="12"/>
  <c r="K72" i="12"/>
  <c r="S72" i="12"/>
  <c r="M72" i="12"/>
  <c r="D72" i="12"/>
  <c r="L72" i="12"/>
  <c r="T72" i="12"/>
  <c r="E72" i="12"/>
  <c r="U72" i="12"/>
  <c r="F72" i="12"/>
  <c r="N72" i="12"/>
  <c r="V72" i="12"/>
  <c r="Q72" i="12"/>
  <c r="G72" i="12"/>
  <c r="O72" i="12"/>
  <c r="W72" i="12"/>
  <c r="M53" i="23"/>
  <c r="Z53" i="23" s="1"/>
  <c r="Q109" i="2"/>
  <c r="Z109" i="2"/>
  <c r="G53" i="23"/>
  <c r="T53" i="23" s="1"/>
  <c r="S109" i="2"/>
  <c r="T109" i="2"/>
  <c r="X109" i="2"/>
  <c r="W109" i="2"/>
  <c r="O109" i="2"/>
  <c r="R109" i="2"/>
  <c r="U109" i="2"/>
  <c r="K144" i="2"/>
  <c r="D144" i="2"/>
  <c r="F144" i="2"/>
  <c r="H144" i="2"/>
  <c r="C144" i="2"/>
  <c r="P109" i="2"/>
  <c r="E144" i="2"/>
  <c r="F143" i="2"/>
  <c r="Y109" i="2"/>
  <c r="V109" i="2"/>
  <c r="Q73" i="2"/>
  <c r="O73" i="2"/>
  <c r="W73" i="2"/>
  <c r="V73" i="2"/>
  <c r="P73" i="2"/>
  <c r="Z73" i="2"/>
  <c r="U73" i="2"/>
  <c r="Y73" i="2"/>
  <c r="S73" i="2"/>
  <c r="A71" i="2"/>
  <c r="A142" i="2"/>
  <c r="A107" i="2"/>
  <c r="R73" i="2"/>
  <c r="T73" i="2"/>
  <c r="X73" i="2"/>
  <c r="A79" i="10"/>
  <c r="A64" i="10"/>
  <c r="A71" i="12"/>
  <c r="AI92" i="13" l="1"/>
  <c r="A90" i="13"/>
  <c r="AT91" i="13"/>
  <c r="AA91" i="13"/>
  <c r="Y91" i="13"/>
  <c r="S91" i="13"/>
  <c r="AM91" i="13"/>
  <c r="Q91" i="13"/>
  <c r="J91" i="13"/>
  <c r="AN91" i="13"/>
  <c r="AS91" i="13"/>
  <c r="AR91" i="13"/>
  <c r="AQ91" i="13"/>
  <c r="AP91" i="13"/>
  <c r="C91" i="13"/>
  <c r="P91" i="13"/>
  <c r="O91" i="13"/>
  <c r="N91" i="13"/>
  <c r="M91" i="13"/>
  <c r="T91" i="13"/>
  <c r="H91" i="13"/>
  <c r="G91" i="13"/>
  <c r="F91" i="13"/>
  <c r="E91" i="13"/>
  <c r="R91" i="13"/>
  <c r="X91" i="13"/>
  <c r="AG91" i="13" s="1"/>
  <c r="V91" i="13"/>
  <c r="AE91" i="13" s="1"/>
  <c r="I91" i="13"/>
  <c r="AO91" i="13"/>
  <c r="Z91" i="13"/>
  <c r="AI91" i="13" s="1"/>
  <c r="D91" i="13"/>
  <c r="L91" i="13"/>
  <c r="B91" i="13"/>
  <c r="U91" i="13"/>
  <c r="AD91" i="13" s="1"/>
  <c r="AL91" i="13"/>
  <c r="W91" i="13"/>
  <c r="AF91" i="13" s="1"/>
  <c r="AB91" i="13"/>
  <c r="AK91" i="13" s="1"/>
  <c r="K91" i="13"/>
  <c r="AH92" i="13"/>
  <c r="AC92" i="13"/>
  <c r="AD92" i="13"/>
  <c r="AJ92" i="13"/>
  <c r="AJ71" i="12"/>
  <c r="AK71" i="12"/>
  <c r="AL71" i="12"/>
  <c r="AM71" i="12"/>
  <c r="AN71" i="12"/>
  <c r="M64" i="10"/>
  <c r="E64" i="10"/>
  <c r="L64" i="10"/>
  <c r="D64" i="10"/>
  <c r="K64" i="10"/>
  <c r="C64" i="10"/>
  <c r="I64" i="10"/>
  <c r="H64" i="10"/>
  <c r="G64" i="10"/>
  <c r="N64" i="10"/>
  <c r="J64" i="10"/>
  <c r="F64" i="10"/>
  <c r="B64" i="10"/>
  <c r="J79" i="10"/>
  <c r="B79" i="10"/>
  <c r="H79" i="10"/>
  <c r="G79" i="10"/>
  <c r="E79" i="10"/>
  <c r="L79" i="10"/>
  <c r="N79" i="10"/>
  <c r="F79" i="10"/>
  <c r="M79" i="10"/>
  <c r="D79" i="10"/>
  <c r="K79" i="10"/>
  <c r="C79" i="10"/>
  <c r="C87" i="10" s="1"/>
  <c r="I79" i="10"/>
  <c r="J107" i="2"/>
  <c r="B107" i="2"/>
  <c r="I107" i="2"/>
  <c r="H107" i="2"/>
  <c r="G107" i="2"/>
  <c r="N107" i="2"/>
  <c r="N142" i="2" s="1"/>
  <c r="F107" i="2"/>
  <c r="M107" i="2"/>
  <c r="E107" i="2"/>
  <c r="E142" i="2" s="1"/>
  <c r="L107" i="2"/>
  <c r="D107" i="2"/>
  <c r="K107" i="2"/>
  <c r="C107" i="2"/>
  <c r="I71" i="2"/>
  <c r="H71" i="2"/>
  <c r="J71" i="2"/>
  <c r="B71" i="2"/>
  <c r="M71" i="2"/>
  <c r="L71" i="2"/>
  <c r="K71" i="2"/>
  <c r="G71" i="2"/>
  <c r="N71" i="2"/>
  <c r="F71" i="2"/>
  <c r="E71" i="2"/>
  <c r="D71" i="2"/>
  <c r="C71" i="2"/>
  <c r="F71" i="12"/>
  <c r="N71" i="12"/>
  <c r="V71" i="12"/>
  <c r="G71" i="12"/>
  <c r="H71" i="12"/>
  <c r="P71" i="12"/>
  <c r="S71" i="12"/>
  <c r="I71" i="12"/>
  <c r="Q71" i="12"/>
  <c r="K71" i="12"/>
  <c r="B71" i="12"/>
  <c r="J71" i="12"/>
  <c r="R71" i="12"/>
  <c r="C71" i="12"/>
  <c r="D71" i="12"/>
  <c r="L71" i="12"/>
  <c r="T71" i="12"/>
  <c r="W71" i="12"/>
  <c r="E71" i="12"/>
  <c r="M71" i="12"/>
  <c r="U71" i="12"/>
  <c r="O71" i="12"/>
  <c r="S108" i="2"/>
  <c r="X108" i="2"/>
  <c r="P108" i="2"/>
  <c r="N143" i="2"/>
  <c r="Y108" i="2"/>
  <c r="O108" i="2"/>
  <c r="W108" i="2"/>
  <c r="R108" i="2"/>
  <c r="B143" i="2"/>
  <c r="B142" i="2"/>
  <c r="K142" i="2"/>
  <c r="H142" i="2"/>
  <c r="C143" i="2"/>
  <c r="Z108" i="2"/>
  <c r="E143" i="2"/>
  <c r="U108" i="2"/>
  <c r="K143" i="2"/>
  <c r="Q108" i="2"/>
  <c r="T108" i="2"/>
  <c r="L143" i="2"/>
  <c r="V108" i="2"/>
  <c r="S72" i="2"/>
  <c r="T72" i="2"/>
  <c r="Y72" i="2"/>
  <c r="W72" i="2"/>
  <c r="Q72" i="2"/>
  <c r="U72" i="2"/>
  <c r="R72" i="2"/>
  <c r="V72" i="2"/>
  <c r="Z72" i="2"/>
  <c r="O72" i="2"/>
  <c r="A70" i="2"/>
  <c r="A106" i="2"/>
  <c r="A141" i="2"/>
  <c r="P72" i="2"/>
  <c r="X72" i="2"/>
  <c r="A70" i="12"/>
  <c r="A63" i="10"/>
  <c r="A78" i="10"/>
  <c r="AH91" i="13" l="1"/>
  <c r="AC91" i="13"/>
  <c r="AJ91" i="13"/>
  <c r="A89" i="13"/>
  <c r="R90" i="13"/>
  <c r="AM90" i="13"/>
  <c r="P90" i="13"/>
  <c r="B90" i="13"/>
  <c r="Q90" i="13"/>
  <c r="I90" i="13"/>
  <c r="AN90" i="13"/>
  <c r="AL90" i="13"/>
  <c r="Y90" i="13"/>
  <c r="H90" i="13"/>
  <c r="D90" i="13"/>
  <c r="Z90" i="13"/>
  <c r="AT90" i="13"/>
  <c r="O90" i="13"/>
  <c r="N90" i="13"/>
  <c r="M90" i="13"/>
  <c r="T90" i="13"/>
  <c r="AC90" i="13" s="1"/>
  <c r="AA90" i="13"/>
  <c r="S90" i="13"/>
  <c r="W90" i="13"/>
  <c r="U90" i="13"/>
  <c r="C90" i="13"/>
  <c r="X90" i="13"/>
  <c r="G90" i="13"/>
  <c r="E90" i="13"/>
  <c r="V90" i="13"/>
  <c r="AE90" i="13" s="1"/>
  <c r="AB90" i="13"/>
  <c r="AK90" i="13" s="1"/>
  <c r="AS90" i="13"/>
  <c r="J90" i="13"/>
  <c r="AR90" i="13"/>
  <c r="F90" i="13"/>
  <c r="AO90" i="13"/>
  <c r="AP90" i="13"/>
  <c r="L90" i="13"/>
  <c r="K90" i="13"/>
  <c r="AQ90" i="13"/>
  <c r="AN70" i="12"/>
  <c r="AJ70" i="12"/>
  <c r="AK70" i="12"/>
  <c r="AM70" i="12"/>
  <c r="AL70" i="12"/>
  <c r="G78" i="10"/>
  <c r="N78" i="10"/>
  <c r="E78" i="10"/>
  <c r="L78" i="10"/>
  <c r="D78" i="10"/>
  <c r="B78" i="10"/>
  <c r="I78" i="10"/>
  <c r="K78" i="10"/>
  <c r="C78" i="10"/>
  <c r="C86" i="10" s="1"/>
  <c r="J78" i="10"/>
  <c r="H78" i="10"/>
  <c r="F78" i="10"/>
  <c r="M78" i="10"/>
  <c r="D63" i="10"/>
  <c r="L63" i="10"/>
  <c r="J63" i="10"/>
  <c r="B63" i="10"/>
  <c r="I63" i="10"/>
  <c r="H63" i="10"/>
  <c r="N63" i="10"/>
  <c r="F63" i="10"/>
  <c r="M63" i="10"/>
  <c r="E63" i="10"/>
  <c r="K63" i="10"/>
  <c r="G63" i="10"/>
  <c r="C63" i="10"/>
  <c r="G106" i="2"/>
  <c r="G141" i="2" s="1"/>
  <c r="N106" i="2"/>
  <c r="F106" i="2"/>
  <c r="M106" i="2"/>
  <c r="E106" i="2"/>
  <c r="L106" i="2"/>
  <c r="D106" i="2"/>
  <c r="K106" i="2"/>
  <c r="C106" i="2"/>
  <c r="J106" i="2"/>
  <c r="B106" i="2"/>
  <c r="I106" i="2"/>
  <c r="H106" i="2"/>
  <c r="N70" i="2"/>
  <c r="F70" i="2"/>
  <c r="M70" i="2"/>
  <c r="E70" i="2"/>
  <c r="G70" i="2"/>
  <c r="L70" i="2"/>
  <c r="K70" i="2"/>
  <c r="J70" i="2"/>
  <c r="I70" i="2"/>
  <c r="B70" i="2"/>
  <c r="H70" i="2"/>
  <c r="D70" i="2"/>
  <c r="C70" i="2"/>
  <c r="D70" i="12"/>
  <c r="L70" i="12"/>
  <c r="T70" i="12"/>
  <c r="U70" i="12"/>
  <c r="F70" i="12"/>
  <c r="N70" i="12"/>
  <c r="V70" i="12"/>
  <c r="G70" i="12"/>
  <c r="O70" i="12"/>
  <c r="W70" i="12"/>
  <c r="H70" i="12"/>
  <c r="P70" i="12"/>
  <c r="I70" i="12"/>
  <c r="Q70" i="12"/>
  <c r="B70" i="12"/>
  <c r="J70" i="12"/>
  <c r="R70" i="12"/>
  <c r="M70" i="12"/>
  <c r="C70" i="12"/>
  <c r="K70" i="12"/>
  <c r="S70" i="12"/>
  <c r="E70" i="12"/>
  <c r="L141" i="2"/>
  <c r="N141" i="2"/>
  <c r="X71" i="2"/>
  <c r="V71" i="2"/>
  <c r="Y71" i="2"/>
  <c r="W71" i="2"/>
  <c r="Z71" i="2"/>
  <c r="R71" i="2"/>
  <c r="S71" i="2"/>
  <c r="O71" i="2"/>
  <c r="L142" i="2"/>
  <c r="Y107" i="2"/>
  <c r="I142" i="2"/>
  <c r="V107" i="2"/>
  <c r="Q71" i="2"/>
  <c r="U71" i="2"/>
  <c r="A105" i="2"/>
  <c r="A140" i="2"/>
  <c r="A69" i="2"/>
  <c r="U107" i="2"/>
  <c r="R107" i="2"/>
  <c r="J142" i="2"/>
  <c r="W107" i="2"/>
  <c r="P71" i="2"/>
  <c r="X107" i="2"/>
  <c r="S107" i="2"/>
  <c r="G142" i="2"/>
  <c r="T107" i="2"/>
  <c r="F142" i="2"/>
  <c r="T71" i="2"/>
  <c r="D142" i="2"/>
  <c r="Q107" i="2"/>
  <c r="O107" i="2"/>
  <c r="C142" i="2"/>
  <c r="P107" i="2"/>
  <c r="M142" i="2"/>
  <c r="Z107" i="2"/>
  <c r="A69" i="12"/>
  <c r="A62" i="10"/>
  <c r="A77" i="10"/>
  <c r="AF90" i="13" l="1"/>
  <c r="AI90" i="13"/>
  <c r="AJ90" i="13"/>
  <c r="AH90" i="13"/>
  <c r="A88" i="13"/>
  <c r="H89" i="13"/>
  <c r="AS89" i="13"/>
  <c r="AM89" i="13"/>
  <c r="W89" i="13"/>
  <c r="I89" i="13"/>
  <c r="X89" i="13"/>
  <c r="AR89" i="13"/>
  <c r="AQ89" i="13"/>
  <c r="AP89" i="13"/>
  <c r="AL89" i="13"/>
  <c r="G89" i="13"/>
  <c r="N89" i="13"/>
  <c r="M89" i="13"/>
  <c r="T89" i="13"/>
  <c r="AA89" i="13"/>
  <c r="AN89" i="13"/>
  <c r="P89" i="13"/>
  <c r="F89" i="13"/>
  <c r="E89" i="13"/>
  <c r="L89" i="13"/>
  <c r="Q89" i="13"/>
  <c r="B89" i="13"/>
  <c r="AT89" i="13"/>
  <c r="U89" i="13"/>
  <c r="AD89" i="13" s="1"/>
  <c r="AO89" i="13"/>
  <c r="K89" i="13"/>
  <c r="C89" i="13"/>
  <c r="Z89" i="13"/>
  <c r="AI89" i="13" s="1"/>
  <c r="Y89" i="13"/>
  <c r="AH89" i="13" s="1"/>
  <c r="S89" i="13"/>
  <c r="D89" i="13"/>
  <c r="J89" i="13"/>
  <c r="O89" i="13"/>
  <c r="AB89" i="13"/>
  <c r="AK89" i="13" s="1"/>
  <c r="R89" i="13"/>
  <c r="V89" i="13"/>
  <c r="AE89" i="13" s="1"/>
  <c r="AG90" i="13"/>
  <c r="AD90" i="13"/>
  <c r="AK69" i="12"/>
  <c r="AM69" i="12"/>
  <c r="AN69" i="12"/>
  <c r="AJ69" i="12"/>
  <c r="AL69" i="12"/>
  <c r="L77" i="10"/>
  <c r="D77" i="10"/>
  <c r="K77" i="10"/>
  <c r="C77" i="10"/>
  <c r="C85" i="10" s="1"/>
  <c r="J77" i="10"/>
  <c r="I77" i="10"/>
  <c r="H77" i="10"/>
  <c r="G77" i="10"/>
  <c r="F77" i="10"/>
  <c r="N77" i="10"/>
  <c r="M77" i="10"/>
  <c r="E77" i="10"/>
  <c r="B77" i="10"/>
  <c r="G62" i="10"/>
  <c r="N62" i="10"/>
  <c r="F62" i="10"/>
  <c r="E62" i="10"/>
  <c r="M62" i="10"/>
  <c r="K62" i="10"/>
  <c r="C62" i="10"/>
  <c r="J62" i="10"/>
  <c r="B62" i="10"/>
  <c r="I62" i="10"/>
  <c r="L62" i="10"/>
  <c r="H62" i="10"/>
  <c r="D62" i="10"/>
  <c r="K69" i="2"/>
  <c r="C69" i="2"/>
  <c r="J69" i="2"/>
  <c r="B69" i="2"/>
  <c r="L69" i="2"/>
  <c r="D69" i="2"/>
  <c r="N69" i="2"/>
  <c r="M69" i="2"/>
  <c r="I69" i="2"/>
  <c r="H69" i="2"/>
  <c r="G69" i="2"/>
  <c r="E69" i="2"/>
  <c r="F69" i="2"/>
  <c r="L105" i="2"/>
  <c r="D105" i="2"/>
  <c r="K105" i="2"/>
  <c r="C105" i="2"/>
  <c r="J105" i="2"/>
  <c r="B105" i="2"/>
  <c r="B140" i="2" s="1"/>
  <c r="I105" i="2"/>
  <c r="H105" i="2"/>
  <c r="H140" i="2" s="1"/>
  <c r="G105" i="2"/>
  <c r="N105" i="2"/>
  <c r="N140" i="2" s="1"/>
  <c r="F105" i="2"/>
  <c r="M105" i="2"/>
  <c r="E105" i="2"/>
  <c r="B69" i="12"/>
  <c r="J69" i="12"/>
  <c r="R69" i="12"/>
  <c r="S69" i="12"/>
  <c r="K69" i="12"/>
  <c r="D69" i="12"/>
  <c r="L69" i="12"/>
  <c r="T69" i="12"/>
  <c r="O69" i="12"/>
  <c r="E69" i="12"/>
  <c r="M69" i="12"/>
  <c r="U69" i="12"/>
  <c r="W69" i="12"/>
  <c r="F69" i="12"/>
  <c r="N69" i="12"/>
  <c r="V69" i="12"/>
  <c r="G69" i="12"/>
  <c r="H69" i="12"/>
  <c r="P69" i="12"/>
  <c r="C69" i="12"/>
  <c r="I69" i="12"/>
  <c r="Q69" i="12"/>
  <c r="R106" i="2"/>
  <c r="S106" i="2"/>
  <c r="V106" i="2"/>
  <c r="P106" i="2"/>
  <c r="T106" i="2"/>
  <c r="C141" i="2"/>
  <c r="Y106" i="2"/>
  <c r="Y70" i="2"/>
  <c r="Z70" i="2"/>
  <c r="O70" i="2"/>
  <c r="S70" i="2"/>
  <c r="W70" i="2"/>
  <c r="K141" i="2"/>
  <c r="X106" i="2"/>
  <c r="P70" i="2"/>
  <c r="T70" i="2"/>
  <c r="X70" i="2"/>
  <c r="Z106" i="2"/>
  <c r="M141" i="2"/>
  <c r="I141" i="2"/>
  <c r="A68" i="2"/>
  <c r="A104" i="2"/>
  <c r="A139" i="2"/>
  <c r="R70" i="2"/>
  <c r="H141" i="2"/>
  <c r="U106" i="2"/>
  <c r="B141" i="2"/>
  <c r="O106" i="2"/>
  <c r="E141" i="2"/>
  <c r="U70" i="2"/>
  <c r="V70" i="2"/>
  <c r="Q70" i="2"/>
  <c r="D141" i="2"/>
  <c r="Q106" i="2"/>
  <c r="J141" i="2"/>
  <c r="W106" i="2"/>
  <c r="F141" i="2"/>
  <c r="A61" i="10"/>
  <c r="A76" i="10"/>
  <c r="A68" i="12"/>
  <c r="AC89" i="13" l="1"/>
  <c r="AG89" i="13"/>
  <c r="AF89" i="13"/>
  <c r="A87" i="13"/>
  <c r="AL88" i="13"/>
  <c r="N88" i="13"/>
  <c r="P88" i="13"/>
  <c r="W88" i="13"/>
  <c r="H88" i="13"/>
  <c r="O88" i="13"/>
  <c r="AR88" i="13"/>
  <c r="X88" i="13"/>
  <c r="D88" i="13"/>
  <c r="K88" i="13"/>
  <c r="R88" i="13"/>
  <c r="B88" i="13"/>
  <c r="I88" i="13"/>
  <c r="V88" i="13"/>
  <c r="M88" i="13"/>
  <c r="T88" i="13"/>
  <c r="AC88" i="13" s="1"/>
  <c r="AA88" i="13"/>
  <c r="AN88" i="13"/>
  <c r="C88" i="13"/>
  <c r="Q88" i="13"/>
  <c r="G88" i="13"/>
  <c r="AB88" i="13"/>
  <c r="L88" i="13"/>
  <c r="U88" i="13"/>
  <c r="AO88" i="13"/>
  <c r="AM88" i="13"/>
  <c r="AQ88" i="13"/>
  <c r="J88" i="13"/>
  <c r="AT88" i="13"/>
  <c r="E88" i="13"/>
  <c r="F88" i="13"/>
  <c r="S88" i="13"/>
  <c r="Y88" i="13"/>
  <c r="Z88" i="13"/>
  <c r="AS88" i="13"/>
  <c r="AP88" i="13"/>
  <c r="AJ89" i="13"/>
  <c r="AJ68" i="12"/>
  <c r="AK68" i="12"/>
  <c r="AL68" i="12"/>
  <c r="AM68" i="12"/>
  <c r="AN68" i="12"/>
  <c r="N76" i="10"/>
  <c r="F76" i="10"/>
  <c r="D76" i="10"/>
  <c r="K76" i="10"/>
  <c r="M76" i="10"/>
  <c r="E76" i="10"/>
  <c r="L76" i="10"/>
  <c r="C76" i="10"/>
  <c r="J76" i="10"/>
  <c r="B76" i="10"/>
  <c r="I76" i="10"/>
  <c r="H76" i="10"/>
  <c r="G76" i="10"/>
  <c r="N61" i="10"/>
  <c r="F61" i="10"/>
  <c r="L61" i="10"/>
  <c r="D61" i="10"/>
  <c r="C61" i="10"/>
  <c r="B61" i="10"/>
  <c r="K61" i="10"/>
  <c r="J61" i="10"/>
  <c r="H61" i="10"/>
  <c r="G61" i="10"/>
  <c r="M61" i="10"/>
  <c r="I61" i="10"/>
  <c r="E61" i="10"/>
  <c r="I104" i="2"/>
  <c r="H104" i="2"/>
  <c r="G104" i="2"/>
  <c r="N104" i="2"/>
  <c r="F104" i="2"/>
  <c r="M104" i="2"/>
  <c r="E104" i="2"/>
  <c r="L104" i="2"/>
  <c r="D104" i="2"/>
  <c r="K104" i="2"/>
  <c r="C104" i="2"/>
  <c r="J104" i="2"/>
  <c r="B104" i="2"/>
  <c r="H68" i="2"/>
  <c r="G68" i="2"/>
  <c r="I68" i="2"/>
  <c r="M68" i="2"/>
  <c r="B68" i="2"/>
  <c r="L68" i="2"/>
  <c r="K68" i="2"/>
  <c r="J68" i="2"/>
  <c r="C68" i="2"/>
  <c r="N68" i="2"/>
  <c r="F68" i="2"/>
  <c r="E68" i="2"/>
  <c r="D68" i="2"/>
  <c r="H68" i="12"/>
  <c r="P68" i="12"/>
  <c r="I68" i="12"/>
  <c r="B68" i="12"/>
  <c r="J68" i="12"/>
  <c r="R68" i="12"/>
  <c r="E68" i="12"/>
  <c r="C68" i="12"/>
  <c r="K68" i="12"/>
  <c r="S68" i="12"/>
  <c r="M68" i="12"/>
  <c r="D68" i="12"/>
  <c r="L68" i="12"/>
  <c r="T68" i="12"/>
  <c r="U68" i="12"/>
  <c r="F68" i="12"/>
  <c r="N68" i="12"/>
  <c r="V68" i="12"/>
  <c r="G68" i="12"/>
  <c r="O68" i="12"/>
  <c r="W68" i="12"/>
  <c r="Q68" i="12"/>
  <c r="N139" i="2"/>
  <c r="R105" i="2"/>
  <c r="Z69" i="2"/>
  <c r="T69" i="2"/>
  <c r="U69" i="2"/>
  <c r="V105" i="2"/>
  <c r="I140" i="2"/>
  <c r="G140" i="2"/>
  <c r="T105" i="2"/>
  <c r="F140" i="2"/>
  <c r="S105" i="2"/>
  <c r="Y69" i="2"/>
  <c r="R69" i="2"/>
  <c r="P105" i="2"/>
  <c r="C140" i="2"/>
  <c r="Y105" i="2"/>
  <c r="Z105" i="2"/>
  <c r="W69" i="2"/>
  <c r="O69" i="2"/>
  <c r="V69" i="2"/>
  <c r="L140" i="2"/>
  <c r="E140" i="2"/>
  <c r="O105" i="2"/>
  <c r="D140" i="2"/>
  <c r="Q105" i="2"/>
  <c r="S69" i="2"/>
  <c r="X69" i="2"/>
  <c r="Q69" i="2"/>
  <c r="M140" i="2"/>
  <c r="W105" i="2"/>
  <c r="J140" i="2"/>
  <c r="K140" i="2"/>
  <c r="X105" i="2"/>
  <c r="U105" i="2"/>
  <c r="A103" i="2"/>
  <c r="A67" i="2"/>
  <c r="A138" i="2"/>
  <c r="P69" i="2"/>
  <c r="A67" i="12"/>
  <c r="A60" i="10"/>
  <c r="A75" i="10"/>
  <c r="AF88" i="13" l="1"/>
  <c r="AK88" i="13"/>
  <c r="AE88" i="13"/>
  <c r="AI88" i="13"/>
  <c r="AH88" i="13"/>
  <c r="AJ88" i="13"/>
  <c r="AD88" i="13"/>
  <c r="AG88" i="13"/>
  <c r="A86" i="13"/>
  <c r="G87" i="13"/>
  <c r="AQ87" i="13"/>
  <c r="V87" i="13"/>
  <c r="P87" i="13"/>
  <c r="W87" i="13"/>
  <c r="AP87" i="13"/>
  <c r="X87" i="13"/>
  <c r="M87" i="13"/>
  <c r="AB87" i="13"/>
  <c r="AN87" i="13"/>
  <c r="H87" i="13"/>
  <c r="E87" i="13"/>
  <c r="T87" i="13"/>
  <c r="AA87" i="13"/>
  <c r="AR87" i="13"/>
  <c r="F87" i="13"/>
  <c r="C87" i="13"/>
  <c r="J87" i="13"/>
  <c r="Q87" i="13"/>
  <c r="AS87" i="13"/>
  <c r="U87" i="13"/>
  <c r="R87" i="13"/>
  <c r="K87" i="13"/>
  <c r="AL87" i="13"/>
  <c r="O87" i="13"/>
  <c r="Y87" i="13"/>
  <c r="AH87" i="13" s="1"/>
  <c r="N87" i="13"/>
  <c r="D87" i="13"/>
  <c r="AM87" i="13"/>
  <c r="S87" i="13"/>
  <c r="AT87" i="13"/>
  <c r="Z87" i="13"/>
  <c r="AI87" i="13" s="1"/>
  <c r="L87" i="13"/>
  <c r="I87" i="13"/>
  <c r="B87" i="13"/>
  <c r="AO87" i="13"/>
  <c r="AF87" i="13" s="1"/>
  <c r="AM67" i="12"/>
  <c r="AN67" i="12"/>
  <c r="AJ67" i="12"/>
  <c r="AL67" i="12"/>
  <c r="AK67" i="12"/>
  <c r="N75" i="10"/>
  <c r="F75" i="10"/>
  <c r="M75" i="10"/>
  <c r="K75" i="10"/>
  <c r="C75" i="10"/>
  <c r="J75" i="10"/>
  <c r="B75" i="10"/>
  <c r="I75" i="10"/>
  <c r="G75" i="10"/>
  <c r="E75" i="10"/>
  <c r="H75" i="10"/>
  <c r="D75" i="10"/>
  <c r="L75" i="10"/>
  <c r="C60" i="10"/>
  <c r="I60" i="10"/>
  <c r="H60" i="10"/>
  <c r="G60" i="10"/>
  <c r="M60" i="10"/>
  <c r="E60" i="10"/>
  <c r="L60" i="10"/>
  <c r="D60" i="10"/>
  <c r="K60" i="10"/>
  <c r="F60" i="10"/>
  <c r="B60" i="10"/>
  <c r="N60" i="10"/>
  <c r="J60" i="10"/>
  <c r="M67" i="2"/>
  <c r="E67" i="2"/>
  <c r="L67" i="2"/>
  <c r="D67" i="2"/>
  <c r="N67" i="2"/>
  <c r="F67" i="2"/>
  <c r="K67" i="2"/>
  <c r="J67" i="2"/>
  <c r="I67" i="2"/>
  <c r="G67" i="2"/>
  <c r="C67" i="2"/>
  <c r="B67" i="2"/>
  <c r="H67" i="2"/>
  <c r="N103" i="2"/>
  <c r="N138" i="2" s="1"/>
  <c r="F103" i="2"/>
  <c r="M103" i="2"/>
  <c r="E103" i="2"/>
  <c r="L103" i="2"/>
  <c r="D103" i="2"/>
  <c r="K103" i="2"/>
  <c r="C103" i="2"/>
  <c r="J103" i="2"/>
  <c r="B103" i="2"/>
  <c r="I103" i="2"/>
  <c r="H103" i="2"/>
  <c r="G103" i="2"/>
  <c r="F67" i="12"/>
  <c r="N67" i="12"/>
  <c r="V67" i="12"/>
  <c r="W67" i="12"/>
  <c r="H67" i="12"/>
  <c r="P67" i="12"/>
  <c r="I67" i="12"/>
  <c r="Q67" i="12"/>
  <c r="C67" i="12"/>
  <c r="B67" i="12"/>
  <c r="J67" i="12"/>
  <c r="R67" i="12"/>
  <c r="S67" i="12"/>
  <c r="K67" i="12"/>
  <c r="D67" i="12"/>
  <c r="L67" i="12"/>
  <c r="T67" i="12"/>
  <c r="G67" i="12"/>
  <c r="E67" i="12"/>
  <c r="M67" i="12"/>
  <c r="U67" i="12"/>
  <c r="O67" i="12"/>
  <c r="R68" i="2"/>
  <c r="U68" i="2"/>
  <c r="Z68" i="2"/>
  <c r="O68" i="2"/>
  <c r="P68" i="2"/>
  <c r="S68" i="2"/>
  <c r="Y68" i="2"/>
  <c r="T68" i="2"/>
  <c r="Q68" i="2"/>
  <c r="L139" i="2"/>
  <c r="Y104" i="2"/>
  <c r="S104" i="2"/>
  <c r="F139" i="2"/>
  <c r="J139" i="2"/>
  <c r="W104" i="2"/>
  <c r="X68" i="2"/>
  <c r="V68" i="2"/>
  <c r="O104" i="2"/>
  <c r="B139" i="2"/>
  <c r="G139" i="2"/>
  <c r="T104" i="2"/>
  <c r="H139" i="2"/>
  <c r="U104" i="2"/>
  <c r="E139" i="2"/>
  <c r="R104" i="2"/>
  <c r="D139" i="2"/>
  <c r="Q104" i="2"/>
  <c r="Z104" i="2"/>
  <c r="M139" i="2"/>
  <c r="A102" i="2"/>
  <c r="A66" i="2"/>
  <c r="A137" i="2"/>
  <c r="W68" i="2"/>
  <c r="I139" i="2"/>
  <c r="V104" i="2"/>
  <c r="K139" i="2"/>
  <c r="X104" i="2"/>
  <c r="P104" i="2"/>
  <c r="C139" i="2"/>
  <c r="A59" i="10"/>
  <c r="A74" i="10"/>
  <c r="A66" i="12"/>
  <c r="AG87" i="13" l="1"/>
  <c r="AK87" i="13"/>
  <c r="A85" i="13"/>
  <c r="AS86" i="13"/>
  <c r="M86" i="13"/>
  <c r="O86" i="13"/>
  <c r="V86" i="13"/>
  <c r="G86" i="13"/>
  <c r="N86" i="13"/>
  <c r="AQ86" i="13"/>
  <c r="AR86" i="13"/>
  <c r="E86" i="13"/>
  <c r="D86" i="13"/>
  <c r="S86" i="13"/>
  <c r="Z86" i="13"/>
  <c r="AI86" i="13" s="1"/>
  <c r="AM86" i="13"/>
  <c r="C86" i="13"/>
  <c r="J86" i="13"/>
  <c r="Q86" i="13"/>
  <c r="X86" i="13"/>
  <c r="B86" i="13"/>
  <c r="T86" i="13"/>
  <c r="AO86" i="13"/>
  <c r="K86" i="13"/>
  <c r="H86" i="13"/>
  <c r="AB86" i="13"/>
  <c r="Y86" i="13"/>
  <c r="AH86" i="13" s="1"/>
  <c r="L86" i="13"/>
  <c r="AN86" i="13"/>
  <c r="I86" i="13"/>
  <c r="AL86" i="13"/>
  <c r="AT86" i="13"/>
  <c r="P86" i="13"/>
  <c r="U86" i="13"/>
  <c r="AD86" i="13" s="1"/>
  <c r="AA86" i="13"/>
  <c r="AJ86" i="13" s="1"/>
  <c r="R86" i="13"/>
  <c r="F86" i="13"/>
  <c r="AP86" i="13"/>
  <c r="W86" i="13"/>
  <c r="AF86" i="13" s="1"/>
  <c r="AJ87" i="13"/>
  <c r="AD87" i="13"/>
  <c r="AC87" i="13"/>
  <c r="AE87" i="13"/>
  <c r="AJ66" i="12"/>
  <c r="AK66" i="12"/>
  <c r="AL66" i="12"/>
  <c r="AM66" i="12"/>
  <c r="AN66" i="12"/>
  <c r="K74" i="10"/>
  <c r="J74" i="10"/>
  <c r="H74" i="10"/>
  <c r="N74" i="10"/>
  <c r="G74" i="10"/>
  <c r="F74" i="10"/>
  <c r="L74" i="10"/>
  <c r="D74" i="10"/>
  <c r="C74" i="10"/>
  <c r="B74" i="10"/>
  <c r="M74" i="10"/>
  <c r="I74" i="10"/>
  <c r="E74" i="10"/>
  <c r="H59" i="10"/>
  <c r="N59" i="10"/>
  <c r="F59" i="10"/>
  <c r="M59" i="10"/>
  <c r="E59" i="10"/>
  <c r="L59" i="10"/>
  <c r="D59" i="10"/>
  <c r="J59" i="10"/>
  <c r="B59" i="10"/>
  <c r="I59" i="10"/>
  <c r="K59" i="10"/>
  <c r="C59" i="10"/>
  <c r="G59" i="10"/>
  <c r="J66" i="2"/>
  <c r="B66" i="2"/>
  <c r="I66" i="2"/>
  <c r="K66" i="2"/>
  <c r="C66" i="2"/>
  <c r="N66" i="2"/>
  <c r="M66" i="2"/>
  <c r="L66" i="2"/>
  <c r="H66" i="2"/>
  <c r="D66" i="2"/>
  <c r="G66" i="2"/>
  <c r="F66" i="2"/>
  <c r="E66" i="2"/>
  <c r="K102" i="2"/>
  <c r="C102" i="2"/>
  <c r="J102" i="2"/>
  <c r="B102" i="2"/>
  <c r="I102" i="2"/>
  <c r="H102" i="2"/>
  <c r="G102" i="2"/>
  <c r="G137" i="2" s="1"/>
  <c r="N102" i="2"/>
  <c r="N137" i="2" s="1"/>
  <c r="F102" i="2"/>
  <c r="M102" i="2"/>
  <c r="E102" i="2"/>
  <c r="L102" i="2"/>
  <c r="D102" i="2"/>
  <c r="D66" i="12"/>
  <c r="L66" i="12"/>
  <c r="T66" i="12"/>
  <c r="U66" i="12"/>
  <c r="M66" i="12"/>
  <c r="F66" i="12"/>
  <c r="N66" i="12"/>
  <c r="V66" i="12"/>
  <c r="I66" i="12"/>
  <c r="G66" i="12"/>
  <c r="O66" i="12"/>
  <c r="W66" i="12"/>
  <c r="H66" i="12"/>
  <c r="P66" i="12"/>
  <c r="Q66" i="12"/>
  <c r="B66" i="12"/>
  <c r="J66" i="12"/>
  <c r="R66" i="12"/>
  <c r="C66" i="12"/>
  <c r="K66" i="12"/>
  <c r="S66" i="12"/>
  <c r="E66" i="12"/>
  <c r="Y67" i="2"/>
  <c r="V103" i="2"/>
  <c r="V67" i="2"/>
  <c r="X67" i="2"/>
  <c r="W67" i="2"/>
  <c r="Q67" i="2"/>
  <c r="R67" i="2"/>
  <c r="P67" i="2"/>
  <c r="S67" i="2"/>
  <c r="U67" i="2"/>
  <c r="O67" i="2"/>
  <c r="Z67" i="2"/>
  <c r="E138" i="2"/>
  <c r="R103" i="2"/>
  <c r="T103" i="2"/>
  <c r="Y103" i="2"/>
  <c r="L138" i="2"/>
  <c r="I138" i="2"/>
  <c r="P103" i="2"/>
  <c r="C138" i="2"/>
  <c r="Z103" i="2"/>
  <c r="M138" i="2"/>
  <c r="X103" i="2"/>
  <c r="T67" i="2"/>
  <c r="A136" i="2"/>
  <c r="A101" i="2"/>
  <c r="A65" i="2"/>
  <c r="D138" i="2"/>
  <c r="Q103" i="2"/>
  <c r="O103" i="2"/>
  <c r="B138" i="2"/>
  <c r="K138" i="2"/>
  <c r="W103" i="2"/>
  <c r="J138" i="2"/>
  <c r="U103" i="2"/>
  <c r="H138" i="2"/>
  <c r="S103" i="2"/>
  <c r="F138" i="2"/>
  <c r="G138" i="2"/>
  <c r="A58" i="10"/>
  <c r="A73" i="10"/>
  <c r="A65" i="12"/>
  <c r="AE86" i="13" l="1"/>
  <c r="AC86" i="13"/>
  <c r="AG86" i="13"/>
  <c r="A84" i="13"/>
  <c r="F85" i="13"/>
  <c r="AP85" i="13"/>
  <c r="U85" i="13"/>
  <c r="V85" i="13"/>
  <c r="B85" i="13"/>
  <c r="AQ85" i="13"/>
  <c r="E85" i="13"/>
  <c r="AB85" i="13"/>
  <c r="N85" i="13"/>
  <c r="T85" i="13"/>
  <c r="AN85" i="13"/>
  <c r="W85" i="13"/>
  <c r="K85" i="13"/>
  <c r="R85" i="13"/>
  <c r="Y85" i="13"/>
  <c r="AH85" i="13" s="1"/>
  <c r="X85" i="13"/>
  <c r="AG85" i="13" s="1"/>
  <c r="M85" i="13"/>
  <c r="AR85" i="13"/>
  <c r="S85" i="13"/>
  <c r="P85" i="13"/>
  <c r="C85" i="13"/>
  <c r="H85" i="13"/>
  <c r="D85" i="13"/>
  <c r="Z85" i="13"/>
  <c r="Q85" i="13"/>
  <c r="AA85" i="13"/>
  <c r="O85" i="13"/>
  <c r="AM85" i="13"/>
  <c r="J85" i="13"/>
  <c r="L85" i="13"/>
  <c r="AL85" i="13"/>
  <c r="AS85" i="13"/>
  <c r="AT85" i="13"/>
  <c r="I85" i="13"/>
  <c r="G85" i="13"/>
  <c r="AO85" i="13"/>
  <c r="AK86" i="13"/>
  <c r="AJ65" i="12"/>
  <c r="AK65" i="12"/>
  <c r="AL65" i="12"/>
  <c r="AN65" i="12"/>
  <c r="AM65" i="12"/>
  <c r="H73" i="10"/>
  <c r="G73" i="10"/>
  <c r="M73" i="10"/>
  <c r="E73" i="10"/>
  <c r="L73" i="10"/>
  <c r="C73" i="10"/>
  <c r="D73" i="10"/>
  <c r="K73" i="10"/>
  <c r="I73" i="10"/>
  <c r="B73" i="10"/>
  <c r="N73" i="10"/>
  <c r="J73" i="10"/>
  <c r="F73" i="10"/>
  <c r="N58" i="10"/>
  <c r="E58" i="10"/>
  <c r="K58" i="10"/>
  <c r="C58" i="10"/>
  <c r="B58" i="10"/>
  <c r="J58" i="10"/>
  <c r="I58" i="10"/>
  <c r="G58" i="10"/>
  <c r="F58" i="10"/>
  <c r="M58" i="10"/>
  <c r="L58" i="10"/>
  <c r="H58" i="10"/>
  <c r="D58" i="10"/>
  <c r="G65" i="2"/>
  <c r="N65" i="2"/>
  <c r="F65" i="2"/>
  <c r="H65" i="2"/>
  <c r="M65" i="2"/>
  <c r="B65" i="2"/>
  <c r="L65" i="2"/>
  <c r="K65" i="2"/>
  <c r="J65" i="2"/>
  <c r="I65" i="2"/>
  <c r="D65" i="2"/>
  <c r="C65" i="2"/>
  <c r="E65" i="2"/>
  <c r="H101" i="2"/>
  <c r="G101" i="2"/>
  <c r="N101" i="2"/>
  <c r="F101" i="2"/>
  <c r="F136" i="2" s="1"/>
  <c r="M101" i="2"/>
  <c r="E101" i="2"/>
  <c r="L101" i="2"/>
  <c r="L136" i="2" s="1"/>
  <c r="D101" i="2"/>
  <c r="K101" i="2"/>
  <c r="C101" i="2"/>
  <c r="J101" i="2"/>
  <c r="B101" i="2"/>
  <c r="I101" i="2"/>
  <c r="B65" i="12"/>
  <c r="J65" i="12"/>
  <c r="R65" i="12"/>
  <c r="K65" i="12"/>
  <c r="C65" i="12"/>
  <c r="D65" i="12"/>
  <c r="L65" i="12"/>
  <c r="T65" i="12"/>
  <c r="E65" i="12"/>
  <c r="M65" i="12"/>
  <c r="U65" i="12"/>
  <c r="O65" i="12"/>
  <c r="F65" i="12"/>
  <c r="N65" i="12"/>
  <c r="V65" i="12"/>
  <c r="G65" i="12"/>
  <c r="W65" i="12"/>
  <c r="H65" i="12"/>
  <c r="P65" i="12"/>
  <c r="S65" i="12"/>
  <c r="I65" i="12"/>
  <c r="Q65" i="12"/>
  <c r="X66" i="2"/>
  <c r="R66" i="2"/>
  <c r="S66" i="2"/>
  <c r="W66" i="2"/>
  <c r="U66" i="2"/>
  <c r="T102" i="2"/>
  <c r="A64" i="2"/>
  <c r="A135" i="2"/>
  <c r="A100" i="2"/>
  <c r="V66" i="2"/>
  <c r="W102" i="2"/>
  <c r="J137" i="2"/>
  <c r="Q102" i="2"/>
  <c r="D137" i="2"/>
  <c r="Z66" i="2"/>
  <c r="Q66" i="2"/>
  <c r="Y66" i="2"/>
  <c r="K137" i="2"/>
  <c r="X102" i="2"/>
  <c r="Z102" i="2"/>
  <c r="M137" i="2"/>
  <c r="S102" i="2"/>
  <c r="O66" i="2"/>
  <c r="E137" i="2"/>
  <c r="R102" i="2"/>
  <c r="V102" i="2"/>
  <c r="I137" i="2"/>
  <c r="O102" i="2"/>
  <c r="B137" i="2"/>
  <c r="T66" i="2"/>
  <c r="P66" i="2"/>
  <c r="U102" i="2"/>
  <c r="H137" i="2"/>
  <c r="Y102" i="2"/>
  <c r="L137" i="2"/>
  <c r="P102" i="2"/>
  <c r="C137" i="2"/>
  <c r="F137" i="2"/>
  <c r="A64" i="12"/>
  <c r="A72" i="10"/>
  <c r="A57" i="10"/>
  <c r="AF85" i="13" l="1"/>
  <c r="AE85" i="13"/>
  <c r="AD85" i="13"/>
  <c r="AJ85" i="13"/>
  <c r="AC85" i="13"/>
  <c r="AI85" i="13"/>
  <c r="AK85" i="13"/>
  <c r="A83" i="13"/>
  <c r="T84" i="13"/>
  <c r="U84" i="13"/>
  <c r="M84" i="13"/>
  <c r="AP84" i="13"/>
  <c r="AN84" i="13"/>
  <c r="AL84" i="13"/>
  <c r="AB84" i="13"/>
  <c r="AO84" i="13"/>
  <c r="AM84" i="13"/>
  <c r="AT84" i="13"/>
  <c r="R84" i="13"/>
  <c r="D84" i="13"/>
  <c r="AA84" i="13"/>
  <c r="Z84" i="13"/>
  <c r="P84" i="13"/>
  <c r="S84" i="13"/>
  <c r="B84" i="13"/>
  <c r="H84" i="13"/>
  <c r="F84" i="13"/>
  <c r="O84" i="13"/>
  <c r="AR84" i="13"/>
  <c r="X84" i="13"/>
  <c r="AG84" i="13" s="1"/>
  <c r="E84" i="13"/>
  <c r="K84" i="13"/>
  <c r="Y84" i="13"/>
  <c r="AQ84" i="13"/>
  <c r="W84" i="13"/>
  <c r="C84" i="13"/>
  <c r="V84" i="13"/>
  <c r="AE84" i="13" s="1"/>
  <c r="Q84" i="13"/>
  <c r="L84" i="13"/>
  <c r="AS84" i="13"/>
  <c r="G84" i="13"/>
  <c r="I84" i="13"/>
  <c r="N84" i="13"/>
  <c r="J84" i="13"/>
  <c r="AL64" i="12"/>
  <c r="AN64" i="12"/>
  <c r="AK64" i="12"/>
  <c r="AM64" i="12"/>
  <c r="AJ64" i="12"/>
  <c r="B57" i="10"/>
  <c r="H57" i="10"/>
  <c r="N57" i="10"/>
  <c r="G57" i="10"/>
  <c r="F57" i="10"/>
  <c r="L57" i="10"/>
  <c r="D57" i="10"/>
  <c r="K57" i="10"/>
  <c r="C57" i="10"/>
  <c r="J57" i="10"/>
  <c r="M57" i="10"/>
  <c r="I57" i="10"/>
  <c r="E57" i="10"/>
  <c r="D72" i="10"/>
  <c r="J72" i="10"/>
  <c r="B72" i="10"/>
  <c r="I72" i="10"/>
  <c r="H72" i="10"/>
  <c r="N72" i="10"/>
  <c r="F72" i="10"/>
  <c r="M72" i="10"/>
  <c r="E72" i="10"/>
  <c r="L72" i="10"/>
  <c r="K72" i="10"/>
  <c r="G72" i="10"/>
  <c r="C72" i="10"/>
  <c r="M100" i="2"/>
  <c r="E100" i="2"/>
  <c r="L100" i="2"/>
  <c r="D100" i="2"/>
  <c r="K100" i="2"/>
  <c r="C100" i="2"/>
  <c r="J100" i="2"/>
  <c r="B100" i="2"/>
  <c r="I100" i="2"/>
  <c r="H100" i="2"/>
  <c r="G100" i="2"/>
  <c r="N100" i="2"/>
  <c r="F100" i="2"/>
  <c r="L64" i="2"/>
  <c r="D64" i="2"/>
  <c r="K64" i="2"/>
  <c r="C64" i="2"/>
  <c r="M64" i="2"/>
  <c r="E64" i="2"/>
  <c r="N64" i="2"/>
  <c r="J64" i="2"/>
  <c r="I64" i="2"/>
  <c r="B64" i="2"/>
  <c r="H64" i="2"/>
  <c r="G64" i="2"/>
  <c r="F64" i="2"/>
  <c r="H64" i="12"/>
  <c r="P64" i="12"/>
  <c r="B64" i="12"/>
  <c r="J64" i="12"/>
  <c r="R64" i="12"/>
  <c r="U64" i="12"/>
  <c r="C64" i="12"/>
  <c r="K64" i="12"/>
  <c r="S64" i="12"/>
  <c r="M64" i="12"/>
  <c r="D64" i="12"/>
  <c r="L64" i="12"/>
  <c r="T64" i="12"/>
  <c r="E64" i="12"/>
  <c r="F64" i="12"/>
  <c r="N64" i="12"/>
  <c r="V64" i="12"/>
  <c r="Q64" i="12"/>
  <c r="G64" i="12"/>
  <c r="O64" i="12"/>
  <c r="W64" i="12"/>
  <c r="I64" i="12"/>
  <c r="R101" i="2"/>
  <c r="N136" i="2"/>
  <c r="T101" i="2"/>
  <c r="O101" i="2"/>
  <c r="N135" i="2"/>
  <c r="G136" i="2"/>
  <c r="S65" i="2"/>
  <c r="M136" i="2"/>
  <c r="Z101" i="2"/>
  <c r="I136" i="2"/>
  <c r="V101" i="2"/>
  <c r="U101" i="2"/>
  <c r="P65" i="2"/>
  <c r="R65" i="2"/>
  <c r="Q65" i="2"/>
  <c r="B136" i="2"/>
  <c r="K136" i="2"/>
  <c r="X101" i="2"/>
  <c r="V65" i="2"/>
  <c r="Y65" i="2"/>
  <c r="U65" i="2"/>
  <c r="P101" i="2"/>
  <c r="C136" i="2"/>
  <c r="Q101" i="2"/>
  <c r="D136" i="2"/>
  <c r="W65" i="2"/>
  <c r="Z65" i="2"/>
  <c r="O65" i="2"/>
  <c r="T65" i="2"/>
  <c r="E136" i="2"/>
  <c r="Y101" i="2"/>
  <c r="S101" i="2"/>
  <c r="W101" i="2"/>
  <c r="J136" i="2"/>
  <c r="A63" i="2"/>
  <c r="A99" i="2"/>
  <c r="A134" i="2"/>
  <c r="X65" i="2"/>
  <c r="H136" i="2"/>
  <c r="A63" i="12"/>
  <c r="A71" i="10"/>
  <c r="AD84" i="13" l="1"/>
  <c r="AC84" i="13"/>
  <c r="AH84" i="13"/>
  <c r="A82" i="13"/>
  <c r="AS83" i="13"/>
  <c r="AR83" i="13"/>
  <c r="D83" i="13"/>
  <c r="Q83" i="13"/>
  <c r="AN83" i="13"/>
  <c r="Z83" i="13"/>
  <c r="AT83" i="13"/>
  <c r="AA83" i="13"/>
  <c r="AJ83" i="13" s="1"/>
  <c r="R83" i="13"/>
  <c r="X83" i="13"/>
  <c r="W83" i="13"/>
  <c r="T83" i="13"/>
  <c r="C83" i="13"/>
  <c r="AL83" i="13"/>
  <c r="AM83" i="13"/>
  <c r="I83" i="13"/>
  <c r="AP83" i="13"/>
  <c r="AB83" i="13"/>
  <c r="AK83" i="13" s="1"/>
  <c r="K83" i="13"/>
  <c r="B83" i="13"/>
  <c r="G83" i="13"/>
  <c r="AQ83" i="13"/>
  <c r="M83" i="13"/>
  <c r="L83" i="13"/>
  <c r="V83" i="13"/>
  <c r="AE83" i="13" s="1"/>
  <c r="E83" i="13"/>
  <c r="H83" i="13"/>
  <c r="Y83" i="13"/>
  <c r="J83" i="13"/>
  <c r="P83" i="13"/>
  <c r="F83" i="13"/>
  <c r="S83" i="13"/>
  <c r="O83" i="13"/>
  <c r="N83" i="13"/>
  <c r="U83" i="13"/>
  <c r="AD83" i="13" s="1"/>
  <c r="AO83" i="13"/>
  <c r="AK84" i="13"/>
  <c r="AI84" i="13"/>
  <c r="AJ84" i="13"/>
  <c r="AF84" i="13"/>
  <c r="AK63" i="12"/>
  <c r="AL63" i="12"/>
  <c r="AJ63" i="12"/>
  <c r="AM63" i="12"/>
  <c r="AN63" i="12"/>
  <c r="J71" i="10"/>
  <c r="G71" i="10"/>
  <c r="F71" i="10"/>
  <c r="M71" i="10"/>
  <c r="N71" i="10"/>
  <c r="E71" i="10"/>
  <c r="K71" i="10"/>
  <c r="C71" i="10"/>
  <c r="B71" i="10"/>
  <c r="I71" i="10"/>
  <c r="L71" i="10"/>
  <c r="H71" i="10"/>
  <c r="D71" i="10"/>
  <c r="J99" i="2"/>
  <c r="B99" i="2"/>
  <c r="I99" i="2"/>
  <c r="H99" i="2"/>
  <c r="G99" i="2"/>
  <c r="N99" i="2"/>
  <c r="N134" i="2" s="1"/>
  <c r="F99" i="2"/>
  <c r="F134" i="2" s="1"/>
  <c r="M99" i="2"/>
  <c r="E99" i="2"/>
  <c r="L99" i="2"/>
  <c r="L134" i="2" s="1"/>
  <c r="D99" i="2"/>
  <c r="K99" i="2"/>
  <c r="C99" i="2"/>
  <c r="I63" i="2"/>
  <c r="H63" i="2"/>
  <c r="J63" i="2"/>
  <c r="B63" i="2"/>
  <c r="N63" i="2"/>
  <c r="C63" i="2"/>
  <c r="M63" i="2"/>
  <c r="L63" i="2"/>
  <c r="K63" i="2"/>
  <c r="F63" i="2"/>
  <c r="E63" i="2"/>
  <c r="D63" i="2"/>
  <c r="G63" i="2"/>
  <c r="F63" i="12"/>
  <c r="N63" i="12"/>
  <c r="V63" i="12"/>
  <c r="W63" i="12"/>
  <c r="O63" i="12"/>
  <c r="H63" i="12"/>
  <c r="P63" i="12"/>
  <c r="K63" i="12"/>
  <c r="I63" i="12"/>
  <c r="Q63" i="12"/>
  <c r="C63" i="12"/>
  <c r="B63" i="12"/>
  <c r="J63" i="12"/>
  <c r="R63" i="12"/>
  <c r="S63" i="12"/>
  <c r="D63" i="12"/>
  <c r="L63" i="12"/>
  <c r="T63" i="12"/>
  <c r="G63" i="12"/>
  <c r="E63" i="12"/>
  <c r="M63" i="12"/>
  <c r="U63" i="12"/>
  <c r="P64" i="2"/>
  <c r="M134" i="2"/>
  <c r="W100" i="2"/>
  <c r="V100" i="2"/>
  <c r="R100" i="2"/>
  <c r="P100" i="2"/>
  <c r="T100" i="2"/>
  <c r="Q64" i="2"/>
  <c r="V64" i="2"/>
  <c r="Z100" i="2"/>
  <c r="U64" i="2"/>
  <c r="T64" i="2"/>
  <c r="W64" i="2"/>
  <c r="O64" i="2"/>
  <c r="O100" i="2"/>
  <c r="B135" i="2"/>
  <c r="S100" i="2"/>
  <c r="F135" i="2"/>
  <c r="G135" i="2"/>
  <c r="J135" i="2"/>
  <c r="I135" i="2"/>
  <c r="C135" i="2"/>
  <c r="Y64" i="2"/>
  <c r="X64" i="2"/>
  <c r="D135" i="2"/>
  <c r="Q100" i="2"/>
  <c r="U100" i="2"/>
  <c r="H135" i="2"/>
  <c r="Z64" i="2"/>
  <c r="A98" i="2"/>
  <c r="A133" i="2"/>
  <c r="A62" i="2"/>
  <c r="X100" i="2"/>
  <c r="K135" i="2"/>
  <c r="M135" i="2"/>
  <c r="E135" i="2"/>
  <c r="S64" i="2"/>
  <c r="R64" i="2"/>
  <c r="Y100" i="2"/>
  <c r="L135" i="2"/>
  <c r="A62" i="12"/>
  <c r="AI83" i="13" l="1"/>
  <c r="AH83" i="13"/>
  <c r="AC83" i="13"/>
  <c r="AF83" i="13"/>
  <c r="AG83" i="13"/>
  <c r="A81" i="13"/>
  <c r="Z82" i="13"/>
  <c r="Q82" i="13"/>
  <c r="O82" i="13"/>
  <c r="N82" i="13"/>
  <c r="AA82" i="13"/>
  <c r="J82" i="13"/>
  <c r="AT82" i="13"/>
  <c r="S82" i="13"/>
  <c r="B82" i="13"/>
  <c r="AL82" i="13"/>
  <c r="AM82" i="13"/>
  <c r="H82" i="13"/>
  <c r="AS82" i="13"/>
  <c r="AR82" i="13"/>
  <c r="G82" i="13"/>
  <c r="M82" i="13"/>
  <c r="D82" i="13"/>
  <c r="P82" i="13"/>
  <c r="AN82" i="13"/>
  <c r="Y82" i="13"/>
  <c r="V82" i="13"/>
  <c r="C82" i="13"/>
  <c r="AQ82" i="13"/>
  <c r="T82" i="13"/>
  <c r="AC82" i="13" s="1"/>
  <c r="U82" i="13"/>
  <c r="L82" i="13"/>
  <c r="X82" i="13"/>
  <c r="E82" i="13"/>
  <c r="I82" i="13"/>
  <c r="W82" i="13"/>
  <c r="AF82" i="13" s="1"/>
  <c r="K82" i="13"/>
  <c r="AB82" i="13"/>
  <c r="AK82" i="13" s="1"/>
  <c r="R82" i="13"/>
  <c r="F82" i="13"/>
  <c r="AP82" i="13"/>
  <c r="AO82" i="13"/>
  <c r="AN62" i="12"/>
  <c r="AJ62" i="12"/>
  <c r="AK62" i="12"/>
  <c r="AM62" i="12"/>
  <c r="AL62" i="12"/>
  <c r="G98" i="2"/>
  <c r="N98" i="2"/>
  <c r="N133" i="2" s="1"/>
  <c r="F98" i="2"/>
  <c r="M98" i="2"/>
  <c r="E98" i="2"/>
  <c r="L98" i="2"/>
  <c r="D98" i="2"/>
  <c r="K98" i="2"/>
  <c r="C98" i="2"/>
  <c r="J98" i="2"/>
  <c r="B98" i="2"/>
  <c r="I98" i="2"/>
  <c r="H98" i="2"/>
  <c r="N62" i="2"/>
  <c r="F62" i="2"/>
  <c r="M62" i="2"/>
  <c r="E62" i="2"/>
  <c r="G62" i="2"/>
  <c r="B62" i="2"/>
  <c r="L62" i="2"/>
  <c r="K62" i="2"/>
  <c r="J62" i="2"/>
  <c r="C62" i="2"/>
  <c r="I62" i="2"/>
  <c r="H62" i="2"/>
  <c r="D62" i="2"/>
  <c r="D62" i="12"/>
  <c r="L62" i="12"/>
  <c r="T62" i="12"/>
  <c r="M62" i="12"/>
  <c r="F62" i="12"/>
  <c r="N62" i="12"/>
  <c r="V62" i="12"/>
  <c r="G62" i="12"/>
  <c r="O62" i="12"/>
  <c r="W62" i="12"/>
  <c r="I62" i="12"/>
  <c r="H62" i="12"/>
  <c r="P62" i="12"/>
  <c r="Q62" i="12"/>
  <c r="B62" i="12"/>
  <c r="J62" i="12"/>
  <c r="R62" i="12"/>
  <c r="E62" i="12"/>
  <c r="C62" i="12"/>
  <c r="K62" i="12"/>
  <c r="S62" i="12"/>
  <c r="U62" i="12"/>
  <c r="S63" i="2"/>
  <c r="R99" i="2"/>
  <c r="Q63" i="2"/>
  <c r="V63" i="2"/>
  <c r="U63" i="2"/>
  <c r="Z63" i="2"/>
  <c r="P63" i="2"/>
  <c r="S99" i="2"/>
  <c r="Y99" i="2"/>
  <c r="W99" i="2"/>
  <c r="E134" i="2"/>
  <c r="P99" i="2"/>
  <c r="Z99" i="2"/>
  <c r="U99" i="2"/>
  <c r="T99" i="2"/>
  <c r="W63" i="2"/>
  <c r="X63" i="2"/>
  <c r="A132" i="2"/>
  <c r="A61" i="2"/>
  <c r="A97" i="2"/>
  <c r="Y63" i="2"/>
  <c r="R63" i="2"/>
  <c r="D134" i="2"/>
  <c r="Q99" i="2"/>
  <c r="H134" i="2"/>
  <c r="T63" i="2"/>
  <c r="K134" i="2"/>
  <c r="X99" i="2"/>
  <c r="J134" i="2"/>
  <c r="O63" i="2"/>
  <c r="V99" i="2"/>
  <c r="I134" i="2"/>
  <c r="O99" i="2"/>
  <c r="B134" i="2"/>
  <c r="G134" i="2"/>
  <c r="C134" i="2"/>
  <c r="A61" i="12"/>
  <c r="AD82" i="13" l="1"/>
  <c r="AI82" i="13"/>
  <c r="A80" i="13"/>
  <c r="R81" i="13"/>
  <c r="W81" i="13"/>
  <c r="B81" i="13"/>
  <c r="AT81" i="13"/>
  <c r="G81" i="13"/>
  <c r="AR81" i="13"/>
  <c r="AQ81" i="13"/>
  <c r="AL81" i="13"/>
  <c r="V81" i="13"/>
  <c r="U81" i="13"/>
  <c r="AN81" i="13"/>
  <c r="Q81" i="13"/>
  <c r="H81" i="13"/>
  <c r="J81" i="13"/>
  <c r="F81" i="13"/>
  <c r="AP81" i="13"/>
  <c r="AA81" i="13"/>
  <c r="AS81" i="13"/>
  <c r="AB81" i="13"/>
  <c r="AK81" i="13" s="1"/>
  <c r="S81" i="13"/>
  <c r="Y81" i="13"/>
  <c r="AH81" i="13" s="1"/>
  <c r="P81" i="13"/>
  <c r="E81" i="13"/>
  <c r="D81" i="13"/>
  <c r="Z81" i="13"/>
  <c r="AI81" i="13" s="1"/>
  <c r="I81" i="13"/>
  <c r="AO81" i="13"/>
  <c r="O81" i="13"/>
  <c r="T81" i="13"/>
  <c r="AC81" i="13" s="1"/>
  <c r="K81" i="13"/>
  <c r="X81" i="13"/>
  <c r="AG81" i="13" s="1"/>
  <c r="L81" i="13"/>
  <c r="C81" i="13"/>
  <c r="AM81" i="13"/>
  <c r="M81" i="13"/>
  <c r="N81" i="13"/>
  <c r="AG82" i="13"/>
  <c r="AE82" i="13"/>
  <c r="AJ82" i="13"/>
  <c r="AH82" i="13"/>
  <c r="AL61" i="12"/>
  <c r="AK61" i="12"/>
  <c r="AM61" i="12"/>
  <c r="AN61" i="12"/>
  <c r="AJ61" i="12"/>
  <c r="L97" i="2"/>
  <c r="D97" i="2"/>
  <c r="K97" i="2"/>
  <c r="C97" i="2"/>
  <c r="C132" i="2" s="1"/>
  <c r="J97" i="2"/>
  <c r="B97" i="2"/>
  <c r="I97" i="2"/>
  <c r="H97" i="2"/>
  <c r="G97" i="2"/>
  <c r="N97" i="2"/>
  <c r="N132" i="2" s="1"/>
  <c r="F97" i="2"/>
  <c r="M97" i="2"/>
  <c r="E97" i="2"/>
  <c r="K61" i="2"/>
  <c r="C61" i="2"/>
  <c r="J61" i="2"/>
  <c r="B61" i="2"/>
  <c r="L61" i="2"/>
  <c r="D61" i="2"/>
  <c r="N61" i="2"/>
  <c r="M61" i="2"/>
  <c r="I61" i="2"/>
  <c r="H61" i="2"/>
  <c r="F61" i="2"/>
  <c r="E61" i="2"/>
  <c r="G61" i="2"/>
  <c r="B61" i="12"/>
  <c r="J61" i="12"/>
  <c r="R61" i="12"/>
  <c r="C61" i="12"/>
  <c r="K61" i="12"/>
  <c r="D61" i="12"/>
  <c r="L61" i="12"/>
  <c r="T61" i="12"/>
  <c r="W61" i="12"/>
  <c r="E61" i="12"/>
  <c r="M61" i="12"/>
  <c r="U61" i="12"/>
  <c r="G61" i="12"/>
  <c r="F61" i="12"/>
  <c r="N61" i="12"/>
  <c r="V61" i="12"/>
  <c r="O61" i="12"/>
  <c r="H61" i="12"/>
  <c r="P61" i="12"/>
  <c r="I61" i="12"/>
  <c r="Q61" i="12"/>
  <c r="S61" i="12"/>
  <c r="W98" i="2"/>
  <c r="X98" i="2"/>
  <c r="K133" i="2"/>
  <c r="M133" i="2"/>
  <c r="Z98" i="2"/>
  <c r="O98" i="2"/>
  <c r="B133" i="2"/>
  <c r="Y62" i="2"/>
  <c r="T62" i="2"/>
  <c r="S62" i="2"/>
  <c r="W62" i="2"/>
  <c r="Q98" i="2"/>
  <c r="D133" i="2"/>
  <c r="S98" i="2"/>
  <c r="F133" i="2"/>
  <c r="Y98" i="2"/>
  <c r="L133" i="2"/>
  <c r="P98" i="2"/>
  <c r="C133" i="2"/>
  <c r="X62" i="2"/>
  <c r="A60" i="2"/>
  <c r="A131" i="2"/>
  <c r="A96" i="2"/>
  <c r="O62" i="2"/>
  <c r="T98" i="2"/>
  <c r="G133" i="2"/>
  <c r="U98" i="2"/>
  <c r="H133" i="2"/>
  <c r="Z62" i="2"/>
  <c r="U62" i="2"/>
  <c r="P62" i="2"/>
  <c r="Q62" i="2"/>
  <c r="J133" i="2"/>
  <c r="V98" i="2"/>
  <c r="I133" i="2"/>
  <c r="R98" i="2"/>
  <c r="E133" i="2"/>
  <c r="R62" i="2"/>
  <c r="V62" i="2"/>
  <c r="A60" i="12"/>
  <c r="AD81" i="13" l="1"/>
  <c r="AF81" i="13"/>
  <c r="AJ81" i="13"/>
  <c r="AE81" i="13"/>
  <c r="A79" i="13"/>
  <c r="AT80" i="13"/>
  <c r="W80" i="13"/>
  <c r="M80" i="13"/>
  <c r="T80" i="13"/>
  <c r="X80" i="13"/>
  <c r="G80" i="13"/>
  <c r="D80" i="13"/>
  <c r="AM80" i="13"/>
  <c r="P80" i="13"/>
  <c r="AR80" i="13"/>
  <c r="I80" i="13"/>
  <c r="F80" i="13"/>
  <c r="AQ80" i="13"/>
  <c r="AP80" i="13"/>
  <c r="AL80" i="13"/>
  <c r="O80" i="13"/>
  <c r="L80" i="13"/>
  <c r="AA80" i="13"/>
  <c r="R80" i="13"/>
  <c r="Q80" i="13"/>
  <c r="K80" i="13"/>
  <c r="B80" i="13"/>
  <c r="U80" i="13"/>
  <c r="AD80" i="13" s="1"/>
  <c r="C80" i="13"/>
  <c r="N80" i="13"/>
  <c r="AN80" i="13"/>
  <c r="AB80" i="13"/>
  <c r="AK80" i="13" s="1"/>
  <c r="Y80" i="13"/>
  <c r="AH80" i="13" s="1"/>
  <c r="H80" i="13"/>
  <c r="V80" i="13"/>
  <c r="AS80" i="13"/>
  <c r="AO80" i="13"/>
  <c r="Z80" i="13"/>
  <c r="AI80" i="13" s="1"/>
  <c r="S80" i="13"/>
  <c r="J80" i="13"/>
  <c r="E80" i="13"/>
  <c r="AJ60" i="12"/>
  <c r="AK60" i="12"/>
  <c r="AL60" i="12"/>
  <c r="AM60" i="12"/>
  <c r="AN60" i="12"/>
  <c r="I96" i="2"/>
  <c r="H96" i="2"/>
  <c r="G96" i="2"/>
  <c r="N96" i="2"/>
  <c r="F96" i="2"/>
  <c r="M96" i="2"/>
  <c r="E96" i="2"/>
  <c r="E131" i="2" s="1"/>
  <c r="L96" i="2"/>
  <c r="D96" i="2"/>
  <c r="K96" i="2"/>
  <c r="C96" i="2"/>
  <c r="J96" i="2"/>
  <c r="B96" i="2"/>
  <c r="H60" i="2"/>
  <c r="G60" i="2"/>
  <c r="I60" i="2"/>
  <c r="N60" i="2"/>
  <c r="C60" i="2"/>
  <c r="M60" i="2"/>
  <c r="B60" i="2"/>
  <c r="L60" i="2"/>
  <c r="K60" i="2"/>
  <c r="D60" i="2"/>
  <c r="J60" i="2"/>
  <c r="F60" i="2"/>
  <c r="E60" i="2"/>
  <c r="H60" i="12"/>
  <c r="P60" i="12"/>
  <c r="B60" i="12"/>
  <c r="J60" i="12"/>
  <c r="R60" i="12"/>
  <c r="M60" i="12"/>
  <c r="C60" i="12"/>
  <c r="K60" i="12"/>
  <c r="S60" i="12"/>
  <c r="E60" i="12"/>
  <c r="D60" i="12"/>
  <c r="L60" i="12"/>
  <c r="T60" i="12"/>
  <c r="U60" i="12"/>
  <c r="F60" i="12"/>
  <c r="N60" i="12"/>
  <c r="V60" i="12"/>
  <c r="Q60" i="12"/>
  <c r="G60" i="12"/>
  <c r="O60" i="12"/>
  <c r="W60" i="12"/>
  <c r="I60" i="12"/>
  <c r="Y97" i="2"/>
  <c r="N131" i="2"/>
  <c r="Q61" i="2"/>
  <c r="R97" i="2"/>
  <c r="V97" i="2"/>
  <c r="S97" i="2"/>
  <c r="Z97" i="2"/>
  <c r="U97" i="2"/>
  <c r="E132" i="2"/>
  <c r="T97" i="2"/>
  <c r="Z61" i="2"/>
  <c r="Q97" i="2"/>
  <c r="M132" i="2"/>
  <c r="O61" i="2"/>
  <c r="S61" i="2"/>
  <c r="W61" i="2"/>
  <c r="F132" i="2"/>
  <c r="L132" i="2"/>
  <c r="X97" i="2"/>
  <c r="K132" i="2"/>
  <c r="B132" i="2"/>
  <c r="O97" i="2"/>
  <c r="P61" i="2"/>
  <c r="T61" i="2"/>
  <c r="X61" i="2"/>
  <c r="I132" i="2"/>
  <c r="P97" i="2"/>
  <c r="D132" i="2"/>
  <c r="H132" i="2"/>
  <c r="A95" i="2"/>
  <c r="A130" i="2"/>
  <c r="A59" i="2"/>
  <c r="U61" i="2"/>
  <c r="G132" i="2"/>
  <c r="W97" i="2"/>
  <c r="J132" i="2"/>
  <c r="Y61" i="2"/>
  <c r="R61" i="2"/>
  <c r="V61" i="2"/>
  <c r="A59" i="12"/>
  <c r="AC80" i="13" l="1"/>
  <c r="AJ80" i="13"/>
  <c r="AF80" i="13"/>
  <c r="A78" i="13"/>
  <c r="AL79" i="13"/>
  <c r="H79" i="13"/>
  <c r="V79" i="13"/>
  <c r="Q79" i="13"/>
  <c r="F79" i="13"/>
  <c r="AP79" i="13"/>
  <c r="I79" i="13"/>
  <c r="AR79" i="13"/>
  <c r="U79" i="13"/>
  <c r="X79" i="13"/>
  <c r="G79" i="13"/>
  <c r="N79" i="13"/>
  <c r="C79" i="13"/>
  <c r="AS79" i="13"/>
  <c r="O79" i="13"/>
  <c r="AB79" i="13"/>
  <c r="AT79" i="13"/>
  <c r="P79" i="13"/>
  <c r="T79" i="13"/>
  <c r="AC79" i="13" s="1"/>
  <c r="AM79" i="13"/>
  <c r="E79" i="13"/>
  <c r="S79" i="13"/>
  <c r="J79" i="13"/>
  <c r="K79" i="13"/>
  <c r="B79" i="13"/>
  <c r="AO79" i="13"/>
  <c r="Y79" i="13"/>
  <c r="L79" i="13"/>
  <c r="D79" i="13"/>
  <c r="AQ79" i="13"/>
  <c r="M79" i="13"/>
  <c r="AA79" i="13"/>
  <c r="R79" i="13"/>
  <c r="AN79" i="13"/>
  <c r="Z79" i="13"/>
  <c r="AI79" i="13" s="1"/>
  <c r="W79" i="13"/>
  <c r="AE80" i="13"/>
  <c r="AG80" i="13"/>
  <c r="AM59" i="12"/>
  <c r="AN59" i="12"/>
  <c r="AJ59" i="12"/>
  <c r="AL59" i="12"/>
  <c r="AK59" i="12"/>
  <c r="M59" i="2"/>
  <c r="E59" i="2"/>
  <c r="L59" i="2"/>
  <c r="D59" i="2"/>
  <c r="N59" i="2"/>
  <c r="F59" i="2"/>
  <c r="B59" i="2"/>
  <c r="K59" i="2"/>
  <c r="J59" i="2"/>
  <c r="G59" i="2"/>
  <c r="C59" i="2"/>
  <c r="I59" i="2"/>
  <c r="H59" i="2"/>
  <c r="N95" i="2"/>
  <c r="N130" i="2" s="1"/>
  <c r="F95" i="2"/>
  <c r="M95" i="2"/>
  <c r="E95" i="2"/>
  <c r="L95" i="2"/>
  <c r="L130" i="2" s="1"/>
  <c r="D95" i="2"/>
  <c r="K95" i="2"/>
  <c r="C95" i="2"/>
  <c r="J95" i="2"/>
  <c r="B95" i="2"/>
  <c r="I95" i="2"/>
  <c r="H95" i="2"/>
  <c r="G95" i="2"/>
  <c r="F59" i="12"/>
  <c r="N59" i="12"/>
  <c r="V59" i="12"/>
  <c r="O59" i="12"/>
  <c r="G59" i="12"/>
  <c r="W59" i="12"/>
  <c r="H59" i="12"/>
  <c r="P59" i="12"/>
  <c r="I59" i="12"/>
  <c r="Q59" i="12"/>
  <c r="K59" i="12"/>
  <c r="B59" i="12"/>
  <c r="J59" i="12"/>
  <c r="R59" i="12"/>
  <c r="C59" i="12"/>
  <c r="S59" i="12"/>
  <c r="D59" i="12"/>
  <c r="L59" i="12"/>
  <c r="T59" i="12"/>
  <c r="E59" i="12"/>
  <c r="M59" i="12"/>
  <c r="U59" i="12"/>
  <c r="S96" i="2"/>
  <c r="T60" i="2"/>
  <c r="R96" i="2"/>
  <c r="Q60" i="2"/>
  <c r="P60" i="2"/>
  <c r="R60" i="2"/>
  <c r="W96" i="2"/>
  <c r="J131" i="2"/>
  <c r="L131" i="2"/>
  <c r="Y96" i="2"/>
  <c r="U96" i="2"/>
  <c r="H131" i="2"/>
  <c r="A129" i="2"/>
  <c r="A58" i="2"/>
  <c r="A94" i="2"/>
  <c r="S60" i="2"/>
  <c r="U60" i="2"/>
  <c r="V60" i="2"/>
  <c r="B131" i="2"/>
  <c r="O96" i="2"/>
  <c r="X96" i="2"/>
  <c r="K131" i="2"/>
  <c r="Z96" i="2"/>
  <c r="M131" i="2"/>
  <c r="F131" i="2"/>
  <c r="Z60" i="2"/>
  <c r="W60" i="2"/>
  <c r="Q96" i="2"/>
  <c r="D131" i="2"/>
  <c r="C131" i="2"/>
  <c r="P96" i="2"/>
  <c r="G131" i="2"/>
  <c r="T96" i="2"/>
  <c r="O60" i="2"/>
  <c r="Y60" i="2"/>
  <c r="X60" i="2"/>
  <c r="V96" i="2"/>
  <c r="I131" i="2"/>
  <c r="A58" i="12"/>
  <c r="AF79" i="13" l="1"/>
  <c r="AE79" i="13"/>
  <c r="AG79" i="13"/>
  <c r="AD79" i="13"/>
  <c r="AH79" i="13"/>
  <c r="AJ79" i="13"/>
  <c r="AK79" i="13"/>
  <c r="A77" i="13"/>
  <c r="V78" i="13"/>
  <c r="T78" i="13"/>
  <c r="W78" i="13"/>
  <c r="F78" i="13"/>
  <c r="D78" i="13"/>
  <c r="O78" i="13"/>
  <c r="AQ78" i="13"/>
  <c r="X78" i="13"/>
  <c r="AG78" i="13" s="1"/>
  <c r="E78" i="13"/>
  <c r="AP78" i="13"/>
  <c r="L78" i="13"/>
  <c r="S78" i="13"/>
  <c r="AM78" i="13"/>
  <c r="M78" i="13"/>
  <c r="C78" i="13"/>
  <c r="Z78" i="13"/>
  <c r="AI78" i="13" s="1"/>
  <c r="Q78" i="13"/>
  <c r="AR78" i="13"/>
  <c r="R78" i="13"/>
  <c r="I78" i="13"/>
  <c r="AL78" i="13"/>
  <c r="AO78" i="13"/>
  <c r="AB78" i="13"/>
  <c r="AN78" i="13"/>
  <c r="Y78" i="13"/>
  <c r="AH78" i="13" s="1"/>
  <c r="H78" i="13"/>
  <c r="AS78" i="13"/>
  <c r="J78" i="13"/>
  <c r="AT78" i="13"/>
  <c r="G78" i="13"/>
  <c r="B78" i="13"/>
  <c r="P78" i="13"/>
  <c r="AA78" i="13"/>
  <c r="AJ78" i="13" s="1"/>
  <c r="U78" i="13"/>
  <c r="AD78" i="13" s="1"/>
  <c r="K78" i="13"/>
  <c r="N78" i="13"/>
  <c r="AJ58" i="12"/>
  <c r="AL58" i="12"/>
  <c r="AM58" i="12"/>
  <c r="AN58" i="12"/>
  <c r="AK58" i="12"/>
  <c r="K94" i="2"/>
  <c r="C94" i="2"/>
  <c r="C129" i="2" s="1"/>
  <c r="J94" i="2"/>
  <c r="B94" i="2"/>
  <c r="I94" i="2"/>
  <c r="H94" i="2"/>
  <c r="G94" i="2"/>
  <c r="N94" i="2"/>
  <c r="N129" i="2" s="1"/>
  <c r="F94" i="2"/>
  <c r="M94" i="2"/>
  <c r="E94" i="2"/>
  <c r="L94" i="2"/>
  <c r="L129" i="2" s="1"/>
  <c r="D94" i="2"/>
  <c r="D129" i="2" s="1"/>
  <c r="J58" i="2"/>
  <c r="I58" i="2"/>
  <c r="K58" i="2"/>
  <c r="C58" i="2"/>
  <c r="D58" i="2"/>
  <c r="N58" i="2"/>
  <c r="B58" i="2"/>
  <c r="M58" i="2"/>
  <c r="L58" i="2"/>
  <c r="E58" i="2"/>
  <c r="H58" i="2"/>
  <c r="G58" i="2"/>
  <c r="F58" i="2"/>
  <c r="D58" i="12"/>
  <c r="L58" i="12"/>
  <c r="T58" i="12"/>
  <c r="M58" i="12"/>
  <c r="U58" i="12"/>
  <c r="F58" i="12"/>
  <c r="N58" i="12"/>
  <c r="V58" i="12"/>
  <c r="Q58" i="12"/>
  <c r="G58" i="12"/>
  <c r="O58" i="12"/>
  <c r="W58" i="12"/>
  <c r="H58" i="12"/>
  <c r="P58" i="12"/>
  <c r="I58" i="12"/>
  <c r="B58" i="12"/>
  <c r="J58" i="12"/>
  <c r="R58" i="12"/>
  <c r="E58" i="12"/>
  <c r="C58" i="12"/>
  <c r="K58" i="12"/>
  <c r="S58" i="12"/>
  <c r="X59" i="2"/>
  <c r="Z95" i="2"/>
  <c r="B129" i="2"/>
  <c r="Q95" i="2"/>
  <c r="P95" i="2"/>
  <c r="V95" i="2"/>
  <c r="Y95" i="2"/>
  <c r="T59" i="2"/>
  <c r="R95" i="2"/>
  <c r="I130" i="2"/>
  <c r="W59" i="2"/>
  <c r="R59" i="2"/>
  <c r="X95" i="2"/>
  <c r="K130" i="2"/>
  <c r="U95" i="2"/>
  <c r="H130" i="2"/>
  <c r="S95" i="2"/>
  <c r="F130" i="2"/>
  <c r="A57" i="2"/>
  <c r="A128" i="2"/>
  <c r="A93" i="2"/>
  <c r="V59" i="2"/>
  <c r="C130" i="2"/>
  <c r="W95" i="2"/>
  <c r="J130" i="2"/>
  <c r="O95" i="2"/>
  <c r="B130" i="2"/>
  <c r="Q59" i="2"/>
  <c r="O59" i="2"/>
  <c r="P59" i="2"/>
  <c r="T95" i="2"/>
  <c r="G130" i="2"/>
  <c r="M130" i="2"/>
  <c r="S59" i="2"/>
  <c r="Z59" i="2"/>
  <c r="U59" i="2"/>
  <c r="Y59" i="2"/>
  <c r="E130" i="2"/>
  <c r="D130" i="2"/>
  <c r="A57" i="12"/>
  <c r="AK78" i="13" l="1"/>
  <c r="AE78" i="13"/>
  <c r="A76" i="13"/>
  <c r="G77" i="13"/>
  <c r="U77" i="13"/>
  <c r="E77" i="13"/>
  <c r="AQ77" i="13"/>
  <c r="AO77" i="13"/>
  <c r="W77" i="13"/>
  <c r="L77" i="13"/>
  <c r="R77" i="13"/>
  <c r="I77" i="13"/>
  <c r="T77" i="13"/>
  <c r="B77" i="13"/>
  <c r="F77" i="13"/>
  <c r="AP77" i="13"/>
  <c r="D77" i="13"/>
  <c r="AN77" i="13"/>
  <c r="AR77" i="13"/>
  <c r="K77" i="13"/>
  <c r="AM77" i="13"/>
  <c r="Y77" i="13"/>
  <c r="AH77" i="13" s="1"/>
  <c r="H77" i="13"/>
  <c r="C77" i="13"/>
  <c r="AB77" i="13"/>
  <c r="V77" i="13"/>
  <c r="AE77" i="13" s="1"/>
  <c r="P77" i="13"/>
  <c r="AT77" i="13"/>
  <c r="AL77" i="13"/>
  <c r="O77" i="13"/>
  <c r="Z77" i="13"/>
  <c r="AI77" i="13" s="1"/>
  <c r="Q77" i="13"/>
  <c r="S77" i="13"/>
  <c r="X77" i="13"/>
  <c r="AG77" i="13" s="1"/>
  <c r="N77" i="13"/>
  <c r="M77" i="13"/>
  <c r="AS77" i="13"/>
  <c r="AA77" i="13"/>
  <c r="J77" i="13"/>
  <c r="AF78" i="13"/>
  <c r="AC78" i="13"/>
  <c r="AJ57" i="12"/>
  <c r="AK57" i="12"/>
  <c r="AL57" i="12"/>
  <c r="AN57" i="12"/>
  <c r="AM57" i="12"/>
  <c r="H57" i="2"/>
  <c r="G57" i="2"/>
  <c r="N57" i="2"/>
  <c r="F57" i="2"/>
  <c r="M57" i="2"/>
  <c r="E57" i="2"/>
  <c r="L57" i="2"/>
  <c r="K57" i="2"/>
  <c r="J57" i="2"/>
  <c r="I57" i="2"/>
  <c r="D57" i="2"/>
  <c r="C57" i="2"/>
  <c r="B57" i="2"/>
  <c r="H93" i="2"/>
  <c r="G93" i="2"/>
  <c r="N93" i="2"/>
  <c r="N128" i="2" s="1"/>
  <c r="F93" i="2"/>
  <c r="M93" i="2"/>
  <c r="E93" i="2"/>
  <c r="L93" i="2"/>
  <c r="D93" i="2"/>
  <c r="K93" i="2"/>
  <c r="C93" i="2"/>
  <c r="J93" i="2"/>
  <c r="B93" i="2"/>
  <c r="I93" i="2"/>
  <c r="B57" i="12"/>
  <c r="J57" i="12"/>
  <c r="R57" i="12"/>
  <c r="K57" i="12"/>
  <c r="C57" i="12"/>
  <c r="D57" i="12"/>
  <c r="L57" i="12"/>
  <c r="T57" i="12"/>
  <c r="O57" i="12"/>
  <c r="E57" i="12"/>
  <c r="M57" i="12"/>
  <c r="U57" i="12"/>
  <c r="W57" i="12"/>
  <c r="F57" i="12"/>
  <c r="N57" i="12"/>
  <c r="V57" i="12"/>
  <c r="G57" i="12"/>
  <c r="H57" i="12"/>
  <c r="P57" i="12"/>
  <c r="I57" i="12"/>
  <c r="Q57" i="12"/>
  <c r="S57" i="12"/>
  <c r="W94" i="2"/>
  <c r="Q58" i="2"/>
  <c r="O94" i="2"/>
  <c r="V94" i="2"/>
  <c r="P94" i="2"/>
  <c r="Q94" i="2"/>
  <c r="I129" i="2"/>
  <c r="S94" i="2"/>
  <c r="Z94" i="2"/>
  <c r="R94" i="2"/>
  <c r="J129" i="2"/>
  <c r="U94" i="2"/>
  <c r="H129" i="2"/>
  <c r="Y94" i="2"/>
  <c r="F129" i="2"/>
  <c r="M129" i="2"/>
  <c r="U58" i="2"/>
  <c r="E129" i="2"/>
  <c r="V58" i="2"/>
  <c r="W58" i="2"/>
  <c r="P58" i="2"/>
  <c r="T58" i="2"/>
  <c r="T94" i="2"/>
  <c r="G129" i="2"/>
  <c r="X58" i="2"/>
  <c r="Y58" i="2"/>
  <c r="R58" i="2"/>
  <c r="Z58" i="2"/>
  <c r="O58" i="2"/>
  <c r="S58" i="2"/>
  <c r="X94" i="2"/>
  <c r="K129" i="2"/>
  <c r="A127" i="2"/>
  <c r="A56" i="2"/>
  <c r="A92" i="2"/>
  <c r="A56" i="12"/>
  <c r="AK77" i="13" l="1"/>
  <c r="AF77" i="13"/>
  <c r="AJ77" i="13"/>
  <c r="AC77" i="13"/>
  <c r="AD77" i="13"/>
  <c r="A75" i="13"/>
  <c r="AO76" i="13"/>
  <c r="V76" i="13"/>
  <c r="S76" i="13"/>
  <c r="N76" i="13"/>
  <c r="AP76" i="13"/>
  <c r="K76" i="13"/>
  <c r="L76" i="13"/>
  <c r="AR76" i="13"/>
  <c r="AN76" i="13"/>
  <c r="R76" i="13"/>
  <c r="AL76" i="13"/>
  <c r="J76" i="13"/>
  <c r="AM76" i="13"/>
  <c r="X76" i="13"/>
  <c r="AG76" i="13" s="1"/>
  <c r="M76" i="13"/>
  <c r="T76" i="13"/>
  <c r="AC76" i="13" s="1"/>
  <c r="I76" i="13"/>
  <c r="G76" i="13"/>
  <c r="D76" i="13"/>
  <c r="U76" i="13"/>
  <c r="AD76" i="13" s="1"/>
  <c r="Z76" i="13"/>
  <c r="AI76" i="13" s="1"/>
  <c r="AA76" i="13"/>
  <c r="B76" i="13"/>
  <c r="AQ76" i="13"/>
  <c r="W76" i="13"/>
  <c r="AF76" i="13" s="1"/>
  <c r="C76" i="13"/>
  <c r="E76" i="13"/>
  <c r="O76" i="13"/>
  <c r="AB76" i="13"/>
  <c r="Q76" i="13"/>
  <c r="H76" i="13"/>
  <c r="AS76" i="13"/>
  <c r="F76" i="13"/>
  <c r="Y76" i="13"/>
  <c r="AH76" i="13" s="1"/>
  <c r="AT76" i="13"/>
  <c r="P76" i="13"/>
  <c r="AL56" i="12"/>
  <c r="AM56" i="12"/>
  <c r="AN56" i="12"/>
  <c r="AK56" i="12"/>
  <c r="AJ56" i="12"/>
  <c r="M92" i="2"/>
  <c r="E92" i="2"/>
  <c r="E127" i="2" s="1"/>
  <c r="L92" i="2"/>
  <c r="D92" i="2"/>
  <c r="K92" i="2"/>
  <c r="C92" i="2"/>
  <c r="J92" i="2"/>
  <c r="B92" i="2"/>
  <c r="I92" i="2"/>
  <c r="H92" i="2"/>
  <c r="G92" i="2"/>
  <c r="N92" i="2"/>
  <c r="F92" i="2"/>
  <c r="M56" i="2"/>
  <c r="E56" i="2"/>
  <c r="L56" i="2"/>
  <c r="D56" i="2"/>
  <c r="K56" i="2"/>
  <c r="C56" i="2"/>
  <c r="J56" i="2"/>
  <c r="B56" i="2"/>
  <c r="N56" i="2"/>
  <c r="G56" i="2"/>
  <c r="F56" i="2"/>
  <c r="I56" i="2"/>
  <c r="H56" i="2"/>
  <c r="H56" i="12"/>
  <c r="P56" i="12"/>
  <c r="I56" i="12"/>
  <c r="Q56" i="12"/>
  <c r="B56" i="12"/>
  <c r="J56" i="12"/>
  <c r="R56" i="12"/>
  <c r="C56" i="12"/>
  <c r="K56" i="12"/>
  <c r="S56" i="12"/>
  <c r="E56" i="12"/>
  <c r="U56" i="12"/>
  <c r="D56" i="12"/>
  <c r="L56" i="12"/>
  <c r="T56" i="12"/>
  <c r="M56" i="12"/>
  <c r="F56" i="12"/>
  <c r="N56" i="12"/>
  <c r="V56" i="12"/>
  <c r="G56" i="12"/>
  <c r="O56" i="12"/>
  <c r="W56" i="12"/>
  <c r="D127" i="2"/>
  <c r="I127" i="2"/>
  <c r="Z93" i="2"/>
  <c r="U93" i="2"/>
  <c r="M128" i="2"/>
  <c r="V93" i="2"/>
  <c r="W93" i="2"/>
  <c r="P93" i="2"/>
  <c r="W57" i="2"/>
  <c r="P57" i="2"/>
  <c r="R57" i="2"/>
  <c r="Y57" i="2"/>
  <c r="Z57" i="2"/>
  <c r="A55" i="2"/>
  <c r="A91" i="2"/>
  <c r="A126" i="2"/>
  <c r="S57" i="2"/>
  <c r="V57" i="2"/>
  <c r="U57" i="2"/>
  <c r="R93" i="2"/>
  <c r="E128" i="2"/>
  <c r="Q93" i="2"/>
  <c r="D128" i="2"/>
  <c r="Y93" i="2"/>
  <c r="L128" i="2"/>
  <c r="X93" i="2"/>
  <c r="K128" i="2"/>
  <c r="J128" i="2"/>
  <c r="Q57" i="2"/>
  <c r="T57" i="2"/>
  <c r="O57" i="2"/>
  <c r="F128" i="2"/>
  <c r="S93" i="2"/>
  <c r="H128" i="2"/>
  <c r="C128" i="2"/>
  <c r="X57" i="2"/>
  <c r="O93" i="2"/>
  <c r="B128" i="2"/>
  <c r="T93" i="2"/>
  <c r="G128" i="2"/>
  <c r="I128" i="2"/>
  <c r="A55" i="12"/>
  <c r="AE76" i="13" l="1"/>
  <c r="A74" i="13"/>
  <c r="F75" i="13"/>
  <c r="AO75" i="13"/>
  <c r="K75" i="13"/>
  <c r="T75" i="13"/>
  <c r="L75" i="13"/>
  <c r="V75" i="13"/>
  <c r="AA75" i="13"/>
  <c r="AB75" i="13"/>
  <c r="C75" i="13"/>
  <c r="J75" i="13"/>
  <c r="AL75" i="13"/>
  <c r="P75" i="13"/>
  <c r="W75" i="13"/>
  <c r="AF75" i="13" s="1"/>
  <c r="AQ75" i="13"/>
  <c r="Q75" i="13"/>
  <c r="N75" i="13"/>
  <c r="I75" i="13"/>
  <c r="AN75" i="13"/>
  <c r="Z75" i="13"/>
  <c r="AI75" i="13" s="1"/>
  <c r="AS75" i="13"/>
  <c r="AT75" i="13"/>
  <c r="X75" i="13"/>
  <c r="O75" i="13"/>
  <c r="AR75" i="13"/>
  <c r="D75" i="13"/>
  <c r="Y75" i="13"/>
  <c r="H75" i="13"/>
  <c r="G75" i="13"/>
  <c r="U75" i="13"/>
  <c r="AD75" i="13" s="1"/>
  <c r="AP75" i="13"/>
  <c r="AM75" i="13"/>
  <c r="E75" i="13"/>
  <c r="S75" i="13"/>
  <c r="R75" i="13"/>
  <c r="M75" i="13"/>
  <c r="B75" i="13"/>
  <c r="AJ76" i="13"/>
  <c r="AK76" i="13"/>
  <c r="Y92" i="2"/>
  <c r="AJ55" i="12"/>
  <c r="AK55" i="12"/>
  <c r="AL55" i="12"/>
  <c r="AM55" i="12"/>
  <c r="AN55" i="12"/>
  <c r="J55" i="2"/>
  <c r="B55" i="2"/>
  <c r="I55" i="2"/>
  <c r="H55" i="2"/>
  <c r="G55" i="2"/>
  <c r="K55" i="2"/>
  <c r="F55" i="2"/>
  <c r="E55" i="2"/>
  <c r="D55" i="2"/>
  <c r="C55" i="2"/>
  <c r="N55" i="2"/>
  <c r="M55" i="2"/>
  <c r="L55" i="2"/>
  <c r="J91" i="2"/>
  <c r="J126" i="2" s="1"/>
  <c r="B91" i="2"/>
  <c r="I91" i="2"/>
  <c r="I126" i="2" s="1"/>
  <c r="H91" i="2"/>
  <c r="G91" i="2"/>
  <c r="N91" i="2"/>
  <c r="N126" i="2" s="1"/>
  <c r="F91" i="2"/>
  <c r="M91" i="2"/>
  <c r="E91" i="2"/>
  <c r="L91" i="2"/>
  <c r="D91" i="2"/>
  <c r="K91" i="2"/>
  <c r="K126" i="2" s="1"/>
  <c r="C91" i="2"/>
  <c r="F55" i="12"/>
  <c r="N55" i="12"/>
  <c r="V55" i="12"/>
  <c r="G55" i="12"/>
  <c r="O55" i="12"/>
  <c r="W55" i="12"/>
  <c r="H55" i="12"/>
  <c r="P55" i="12"/>
  <c r="S55" i="12"/>
  <c r="I55" i="12"/>
  <c r="Q55" i="12"/>
  <c r="B55" i="12"/>
  <c r="J55" i="12"/>
  <c r="R55" i="12"/>
  <c r="C55" i="12"/>
  <c r="K55" i="12"/>
  <c r="D55" i="12"/>
  <c r="L55" i="12"/>
  <c r="T55" i="12"/>
  <c r="E55" i="12"/>
  <c r="M55" i="12"/>
  <c r="U55" i="12"/>
  <c r="T92" i="2"/>
  <c r="N127" i="2"/>
  <c r="X92" i="2"/>
  <c r="K127" i="2"/>
  <c r="U92" i="2"/>
  <c r="O92" i="2"/>
  <c r="B127" i="2"/>
  <c r="W92" i="2"/>
  <c r="J127" i="2"/>
  <c r="P92" i="2"/>
  <c r="C127" i="2"/>
  <c r="Z92" i="2"/>
  <c r="H127" i="2"/>
  <c r="P56" i="2"/>
  <c r="Z56" i="2"/>
  <c r="T56" i="2"/>
  <c r="Q56" i="2"/>
  <c r="L127" i="2"/>
  <c r="U56" i="2"/>
  <c r="A54" i="2"/>
  <c r="A90" i="2"/>
  <c r="A125" i="2"/>
  <c r="Y56" i="2"/>
  <c r="Q92" i="2"/>
  <c r="R92" i="2"/>
  <c r="G127" i="2"/>
  <c r="R56" i="2"/>
  <c r="V56" i="2"/>
  <c r="X56" i="2"/>
  <c r="M127" i="2"/>
  <c r="S92" i="2"/>
  <c r="V92" i="2"/>
  <c r="F127" i="2"/>
  <c r="O56" i="2"/>
  <c r="S56" i="2"/>
  <c r="W56" i="2"/>
  <c r="A54" i="12"/>
  <c r="AG75" i="13" l="1"/>
  <c r="AE75" i="13"/>
  <c r="AC75" i="13"/>
  <c r="AH75" i="13"/>
  <c r="AK75" i="13"/>
  <c r="A73" i="13"/>
  <c r="K74" i="13"/>
  <c r="U74" i="13"/>
  <c r="AN74" i="13"/>
  <c r="M74" i="13"/>
  <c r="Z74" i="13"/>
  <c r="AA74" i="13"/>
  <c r="B74" i="13"/>
  <c r="H74" i="13"/>
  <c r="V74" i="13"/>
  <c r="AE74" i="13" s="1"/>
  <c r="AO74" i="13"/>
  <c r="J74" i="13"/>
  <c r="AM74" i="13"/>
  <c r="AS74" i="13"/>
  <c r="S74" i="13"/>
  <c r="Y74" i="13"/>
  <c r="W74" i="13"/>
  <c r="AF74" i="13" s="1"/>
  <c r="X74" i="13"/>
  <c r="AG74" i="13" s="1"/>
  <c r="AP74" i="13"/>
  <c r="C74" i="13"/>
  <c r="AT74" i="13"/>
  <c r="O74" i="13"/>
  <c r="N74" i="13"/>
  <c r="D74" i="13"/>
  <c r="AL74" i="13"/>
  <c r="G74" i="13"/>
  <c r="AB74" i="13"/>
  <c r="AR74" i="13"/>
  <c r="P74" i="13"/>
  <c r="L74" i="13"/>
  <c r="F74" i="13"/>
  <c r="E74" i="13"/>
  <c r="I74" i="13"/>
  <c r="AQ74" i="13"/>
  <c r="R74" i="13"/>
  <c r="Q74" i="13"/>
  <c r="T74" i="13"/>
  <c r="AC74" i="13" s="1"/>
  <c r="AJ75" i="13"/>
  <c r="AN54" i="12"/>
  <c r="AJ54" i="12"/>
  <c r="AK54" i="12"/>
  <c r="AM54" i="12"/>
  <c r="AL54" i="12"/>
  <c r="G54" i="2"/>
  <c r="N54" i="2"/>
  <c r="F54" i="2"/>
  <c r="M54" i="2"/>
  <c r="E54" i="2"/>
  <c r="L54" i="2"/>
  <c r="D54" i="2"/>
  <c r="H54" i="2"/>
  <c r="B54" i="2"/>
  <c r="K54" i="2"/>
  <c r="J54" i="2"/>
  <c r="I54" i="2"/>
  <c r="C54" i="2"/>
  <c r="G90" i="2"/>
  <c r="N90" i="2"/>
  <c r="N125" i="2" s="1"/>
  <c r="F90" i="2"/>
  <c r="M90" i="2"/>
  <c r="E90" i="2"/>
  <c r="L90" i="2"/>
  <c r="D90" i="2"/>
  <c r="K90" i="2"/>
  <c r="C90" i="2"/>
  <c r="J90" i="2"/>
  <c r="B90" i="2"/>
  <c r="I90" i="2"/>
  <c r="H90" i="2"/>
  <c r="D54" i="12"/>
  <c r="L54" i="12"/>
  <c r="T54" i="12"/>
  <c r="E54" i="12"/>
  <c r="M54" i="12"/>
  <c r="U54" i="12"/>
  <c r="F54" i="12"/>
  <c r="N54" i="12"/>
  <c r="V54" i="12"/>
  <c r="G54" i="12"/>
  <c r="O54" i="12"/>
  <c r="W54" i="12"/>
  <c r="H54" i="12"/>
  <c r="P54" i="12"/>
  <c r="I54" i="12"/>
  <c r="Q54" i="12"/>
  <c r="B54" i="12"/>
  <c r="J54" i="12"/>
  <c r="R54" i="12"/>
  <c r="C54" i="12"/>
  <c r="K54" i="12"/>
  <c r="S54" i="12"/>
  <c r="P91" i="2"/>
  <c r="Q55" i="2"/>
  <c r="X91" i="2"/>
  <c r="M126" i="2"/>
  <c r="Z91" i="2"/>
  <c r="V91" i="2"/>
  <c r="Y55" i="2"/>
  <c r="V55" i="2"/>
  <c r="P55" i="2"/>
  <c r="A89" i="2"/>
  <c r="A53" i="2"/>
  <c r="A124" i="2"/>
  <c r="R91" i="2"/>
  <c r="E126" i="2"/>
  <c r="O91" i="2"/>
  <c r="B126" i="2"/>
  <c r="W91" i="2"/>
  <c r="T55" i="2"/>
  <c r="U55" i="2"/>
  <c r="W55" i="2"/>
  <c r="Q91" i="2"/>
  <c r="D126" i="2"/>
  <c r="Y91" i="2"/>
  <c r="L126" i="2"/>
  <c r="S91" i="2"/>
  <c r="F126" i="2"/>
  <c r="Z55" i="2"/>
  <c r="X55" i="2"/>
  <c r="C126" i="2"/>
  <c r="T91" i="2"/>
  <c r="G126" i="2"/>
  <c r="U91" i="2"/>
  <c r="H126" i="2"/>
  <c r="S55" i="2"/>
  <c r="O55" i="2"/>
  <c r="R55" i="2"/>
  <c r="A53" i="12"/>
  <c r="AK74" i="13" l="1"/>
  <c r="AD74" i="13"/>
  <c r="A72" i="13"/>
  <c r="L73" i="13"/>
  <c r="Y73" i="13"/>
  <c r="AN73" i="13"/>
  <c r="I73" i="13"/>
  <c r="Z73" i="13"/>
  <c r="AB73" i="13"/>
  <c r="B73" i="13"/>
  <c r="D73" i="13"/>
  <c r="X73" i="13"/>
  <c r="N73" i="13"/>
  <c r="H73" i="13"/>
  <c r="W73" i="13"/>
  <c r="E73" i="13"/>
  <c r="AM73" i="13"/>
  <c r="O73" i="13"/>
  <c r="AP73" i="13"/>
  <c r="J73" i="13"/>
  <c r="AT73" i="13"/>
  <c r="AR73" i="13"/>
  <c r="AO73" i="13"/>
  <c r="T73" i="13"/>
  <c r="AL73" i="13"/>
  <c r="P73" i="13"/>
  <c r="R73" i="13"/>
  <c r="U73" i="13"/>
  <c r="AD73" i="13" s="1"/>
  <c r="K73" i="13"/>
  <c r="V73" i="13"/>
  <c r="AE73" i="13" s="1"/>
  <c r="C73" i="13"/>
  <c r="F73" i="13"/>
  <c r="M73" i="13"/>
  <c r="AQ73" i="13"/>
  <c r="S73" i="13"/>
  <c r="AS73" i="13"/>
  <c r="AA73" i="13"/>
  <c r="AJ73" i="13" s="1"/>
  <c r="Q73" i="13"/>
  <c r="G73" i="13"/>
  <c r="AH74" i="13"/>
  <c r="AJ74" i="13"/>
  <c r="AI74" i="13"/>
  <c r="AK53" i="12"/>
  <c r="AL53" i="12"/>
  <c r="AM53" i="12"/>
  <c r="AN53" i="12"/>
  <c r="AJ53" i="12"/>
  <c r="L53" i="2"/>
  <c r="D53" i="2"/>
  <c r="K53" i="2"/>
  <c r="C53" i="2"/>
  <c r="J53" i="2"/>
  <c r="B53" i="2"/>
  <c r="I53" i="2"/>
  <c r="E53" i="2"/>
  <c r="N53" i="2"/>
  <c r="M53" i="2"/>
  <c r="H53" i="2"/>
  <c r="G53" i="2"/>
  <c r="F53" i="2"/>
  <c r="L89" i="2"/>
  <c r="D89" i="2"/>
  <c r="K89" i="2"/>
  <c r="C89" i="2"/>
  <c r="J89" i="2"/>
  <c r="B89" i="2"/>
  <c r="I89" i="2"/>
  <c r="I124" i="2" s="1"/>
  <c r="H89" i="2"/>
  <c r="G89" i="2"/>
  <c r="G124" i="2" s="1"/>
  <c r="N89" i="2"/>
  <c r="N124" i="2" s="1"/>
  <c r="F89" i="2"/>
  <c r="M89" i="2"/>
  <c r="E89" i="2"/>
  <c r="B53" i="12"/>
  <c r="J53" i="12"/>
  <c r="R53" i="12"/>
  <c r="C53" i="12"/>
  <c r="K53" i="12"/>
  <c r="S53" i="12"/>
  <c r="D53" i="12"/>
  <c r="L53" i="12"/>
  <c r="T53" i="12"/>
  <c r="O53" i="12"/>
  <c r="E53" i="12"/>
  <c r="M53" i="12"/>
  <c r="U53" i="12"/>
  <c r="W53" i="12"/>
  <c r="F53" i="12"/>
  <c r="N53" i="12"/>
  <c r="V53" i="12"/>
  <c r="G53" i="12"/>
  <c r="H53" i="12"/>
  <c r="P53" i="12"/>
  <c r="I53" i="12"/>
  <c r="Q53" i="12"/>
  <c r="Q54" i="2"/>
  <c r="X54" i="2"/>
  <c r="T90" i="2"/>
  <c r="W90" i="2"/>
  <c r="R54" i="2"/>
  <c r="Y54" i="2"/>
  <c r="S54" i="2"/>
  <c r="W54" i="2"/>
  <c r="U54" i="2"/>
  <c r="O54" i="2"/>
  <c r="P54" i="2"/>
  <c r="S90" i="2"/>
  <c r="F125" i="2"/>
  <c r="H125" i="2"/>
  <c r="U90" i="2"/>
  <c r="L125" i="2"/>
  <c r="Y90" i="2"/>
  <c r="A123" i="2"/>
  <c r="A88" i="2"/>
  <c r="A52" i="2"/>
  <c r="Z54" i="2"/>
  <c r="Z90" i="2"/>
  <c r="M125" i="2"/>
  <c r="J125" i="2"/>
  <c r="O90" i="2"/>
  <c r="B125" i="2"/>
  <c r="Q90" i="2"/>
  <c r="D125" i="2"/>
  <c r="K125" i="2"/>
  <c r="X90" i="2"/>
  <c r="T54" i="2"/>
  <c r="V54" i="2"/>
  <c r="P90" i="2"/>
  <c r="C125" i="2"/>
  <c r="R90" i="2"/>
  <c r="E125" i="2"/>
  <c r="V90" i="2"/>
  <c r="I125" i="2"/>
  <c r="G125" i="2"/>
  <c r="AC73" i="13" l="1"/>
  <c r="AI73" i="13"/>
  <c r="AF73" i="13"/>
  <c r="AH73" i="13"/>
  <c r="AG73" i="13"/>
  <c r="A71" i="13"/>
  <c r="Y72" i="13"/>
  <c r="AO72" i="13"/>
  <c r="I72" i="13"/>
  <c r="AA72" i="13"/>
  <c r="AT72" i="13"/>
  <c r="C72" i="13"/>
  <c r="P72" i="13"/>
  <c r="Q72" i="13"/>
  <c r="F72" i="13"/>
  <c r="J72" i="13"/>
  <c r="K72" i="13"/>
  <c r="AQ72" i="13"/>
  <c r="D72" i="13"/>
  <c r="AS72" i="13"/>
  <c r="U72" i="13"/>
  <c r="L72" i="13"/>
  <c r="X72" i="13"/>
  <c r="G72" i="13"/>
  <c r="V72" i="13"/>
  <c r="H72" i="13"/>
  <c r="N72" i="13"/>
  <c r="B72" i="13"/>
  <c r="S72" i="13"/>
  <c r="AP72" i="13"/>
  <c r="W72" i="13"/>
  <c r="O72" i="13"/>
  <c r="AM72" i="13"/>
  <c r="AB72" i="13"/>
  <c r="AK72" i="13" s="1"/>
  <c r="R72" i="13"/>
  <c r="AL72" i="13"/>
  <c r="AR72" i="13"/>
  <c r="E72" i="13"/>
  <c r="AN72" i="13"/>
  <c r="M72" i="13"/>
  <c r="T72" i="13"/>
  <c r="AC72" i="13" s="1"/>
  <c r="Z72" i="13"/>
  <c r="AI72" i="13" s="1"/>
  <c r="AK73" i="13"/>
  <c r="I52" i="2"/>
  <c r="H52" i="2"/>
  <c r="G52" i="2"/>
  <c r="N52" i="2"/>
  <c r="F52" i="2"/>
  <c r="B52" i="2"/>
  <c r="M52" i="2"/>
  <c r="K52" i="2"/>
  <c r="J52" i="2"/>
  <c r="E52" i="2"/>
  <c r="D52" i="2"/>
  <c r="C52" i="2"/>
  <c r="L52" i="2"/>
  <c r="I88" i="2"/>
  <c r="H88" i="2"/>
  <c r="G88" i="2"/>
  <c r="G123" i="2" s="1"/>
  <c r="N88" i="2"/>
  <c r="N123" i="2" s="1"/>
  <c r="F88" i="2"/>
  <c r="F123" i="2" s="1"/>
  <c r="M88" i="2"/>
  <c r="M123" i="2" s="1"/>
  <c r="E88" i="2"/>
  <c r="E123" i="2" s="1"/>
  <c r="L88" i="2"/>
  <c r="L123" i="2" s="1"/>
  <c r="D88" i="2"/>
  <c r="K88" i="2"/>
  <c r="C88" i="2"/>
  <c r="J88" i="2"/>
  <c r="B88" i="2"/>
  <c r="X53" i="2"/>
  <c r="U53" i="2"/>
  <c r="O53" i="2"/>
  <c r="V53" i="2"/>
  <c r="Q53" i="2"/>
  <c r="P53" i="2"/>
  <c r="W53" i="2"/>
  <c r="R89" i="2"/>
  <c r="E124" i="2"/>
  <c r="Z89" i="2"/>
  <c r="V89" i="2"/>
  <c r="Y89" i="2"/>
  <c r="L124" i="2"/>
  <c r="M124" i="2"/>
  <c r="A87" i="2"/>
  <c r="A51" i="2"/>
  <c r="A122" i="2"/>
  <c r="R53" i="2"/>
  <c r="O89" i="2"/>
  <c r="B124" i="2"/>
  <c r="Q89" i="2"/>
  <c r="D124" i="2"/>
  <c r="W89" i="2"/>
  <c r="J124" i="2"/>
  <c r="Y53" i="2"/>
  <c r="T53" i="2"/>
  <c r="X89" i="2"/>
  <c r="K124" i="2"/>
  <c r="C124" i="2"/>
  <c r="P89" i="2"/>
  <c r="S89" i="2"/>
  <c r="F124" i="2"/>
  <c r="T89" i="2"/>
  <c r="U89" i="2"/>
  <c r="H124" i="2"/>
  <c r="S53" i="2"/>
  <c r="Z53" i="2"/>
  <c r="AF72" i="13" l="1"/>
  <c r="AG72" i="13"/>
  <c r="AJ72" i="13"/>
  <c r="AE72" i="13"/>
  <c r="AH72" i="13"/>
  <c r="A70" i="13"/>
  <c r="AA71" i="13"/>
  <c r="AS71" i="13"/>
  <c r="K71" i="13"/>
  <c r="P71" i="13"/>
  <c r="C71" i="13"/>
  <c r="AT71" i="13"/>
  <c r="H71" i="13"/>
  <c r="Q71" i="13"/>
  <c r="X71" i="13"/>
  <c r="W71" i="13"/>
  <c r="M71" i="13"/>
  <c r="Y71" i="13"/>
  <c r="G71" i="13"/>
  <c r="V71" i="13"/>
  <c r="AN71" i="13"/>
  <c r="I71" i="13"/>
  <c r="N71" i="13"/>
  <c r="L71" i="13"/>
  <c r="AP71" i="13"/>
  <c r="U71" i="13"/>
  <c r="B71" i="13"/>
  <c r="AQ71" i="13"/>
  <c r="E71" i="13"/>
  <c r="J71" i="13"/>
  <c r="S71" i="13"/>
  <c r="F71" i="13"/>
  <c r="AR71" i="13"/>
  <c r="AM71" i="13"/>
  <c r="AB71" i="13"/>
  <c r="AK71" i="13" s="1"/>
  <c r="AL71" i="13"/>
  <c r="AO71" i="13"/>
  <c r="D71" i="13"/>
  <c r="O71" i="13"/>
  <c r="Z71" i="13"/>
  <c r="T71" i="13"/>
  <c r="R71" i="13"/>
  <c r="AD72" i="13"/>
  <c r="N51" i="2"/>
  <c r="F51" i="2"/>
  <c r="M51" i="2"/>
  <c r="E51" i="2"/>
  <c r="L51" i="2"/>
  <c r="D51" i="2"/>
  <c r="K51" i="2"/>
  <c r="C51" i="2"/>
  <c r="I51" i="2"/>
  <c r="H51" i="2"/>
  <c r="G51" i="2"/>
  <c r="B51" i="2"/>
  <c r="J51" i="2"/>
  <c r="N87" i="2"/>
  <c r="N122" i="2" s="1"/>
  <c r="F87" i="2"/>
  <c r="M87" i="2"/>
  <c r="E87" i="2"/>
  <c r="L87" i="2"/>
  <c r="L122" i="2" s="1"/>
  <c r="D87" i="2"/>
  <c r="K87" i="2"/>
  <c r="C87" i="2"/>
  <c r="J87" i="2"/>
  <c r="J122" i="2" s="1"/>
  <c r="B87" i="2"/>
  <c r="I87" i="2"/>
  <c r="H87" i="2"/>
  <c r="G87" i="2"/>
  <c r="R52" i="2"/>
  <c r="P52" i="2"/>
  <c r="S52" i="2"/>
  <c r="Q52" i="2"/>
  <c r="U52" i="2"/>
  <c r="T52" i="2"/>
  <c r="V52" i="2"/>
  <c r="O88" i="2"/>
  <c r="B123" i="2"/>
  <c r="T88" i="2"/>
  <c r="Z88" i="2"/>
  <c r="Y52" i="2"/>
  <c r="W52" i="2"/>
  <c r="O52" i="2"/>
  <c r="W88" i="2"/>
  <c r="J123" i="2"/>
  <c r="Q88" i="2"/>
  <c r="D123" i="2"/>
  <c r="X88" i="2"/>
  <c r="K123" i="2"/>
  <c r="Y88" i="2"/>
  <c r="Z52" i="2"/>
  <c r="X52" i="2"/>
  <c r="I123" i="2"/>
  <c r="V88" i="2"/>
  <c r="S88" i="2"/>
  <c r="A86" i="2"/>
  <c r="A50" i="2"/>
  <c r="A121" i="2"/>
  <c r="R88" i="2"/>
  <c r="P88" i="2"/>
  <c r="C123" i="2"/>
  <c r="U88" i="2"/>
  <c r="H123" i="2"/>
  <c r="AE71" i="13" l="1"/>
  <c r="AD71" i="13"/>
  <c r="AH71" i="13"/>
  <c r="AF71" i="13"/>
  <c r="AC71" i="13"/>
  <c r="AG71" i="13"/>
  <c r="AJ71" i="13"/>
  <c r="A69" i="13"/>
  <c r="B70" i="13"/>
  <c r="AT70" i="13"/>
  <c r="X70" i="13"/>
  <c r="P70" i="13"/>
  <c r="R70" i="13"/>
  <c r="O70" i="13"/>
  <c r="E70" i="13"/>
  <c r="W70" i="13"/>
  <c r="AF70" i="13" s="1"/>
  <c r="AP70" i="13"/>
  <c r="Y70" i="13"/>
  <c r="G70" i="13"/>
  <c r="AR70" i="13"/>
  <c r="AB70" i="13"/>
  <c r="AK70" i="13" s="1"/>
  <c r="Z70" i="13"/>
  <c r="AI70" i="13" s="1"/>
  <c r="F70" i="13"/>
  <c r="U70" i="13"/>
  <c r="D70" i="13"/>
  <c r="AO70" i="13"/>
  <c r="AS70" i="13"/>
  <c r="I70" i="13"/>
  <c r="C70" i="13"/>
  <c r="T70" i="13"/>
  <c r="S70" i="13"/>
  <c r="Q70" i="13"/>
  <c r="AN70" i="13"/>
  <c r="AQ70" i="13"/>
  <c r="L70" i="13"/>
  <c r="J70" i="13"/>
  <c r="M70" i="13"/>
  <c r="H70" i="13"/>
  <c r="N70" i="13"/>
  <c r="AA70" i="13"/>
  <c r="AJ70" i="13" s="1"/>
  <c r="K70" i="13"/>
  <c r="AL70" i="13"/>
  <c r="AM70" i="13"/>
  <c r="V70" i="13"/>
  <c r="AI71" i="13"/>
  <c r="K50" i="2"/>
  <c r="C50" i="2"/>
  <c r="J50" i="2"/>
  <c r="B50" i="2"/>
  <c r="I50" i="2"/>
  <c r="H50" i="2"/>
  <c r="L50" i="2"/>
  <c r="G50" i="2"/>
  <c r="E50" i="2"/>
  <c r="D50" i="2"/>
  <c r="N50" i="2"/>
  <c r="M50" i="2"/>
  <c r="F50" i="2"/>
  <c r="K86" i="2"/>
  <c r="C86" i="2"/>
  <c r="J86" i="2"/>
  <c r="J121" i="2" s="1"/>
  <c r="B86" i="2"/>
  <c r="I86" i="2"/>
  <c r="H86" i="2"/>
  <c r="H121" i="2" s="1"/>
  <c r="G86" i="2"/>
  <c r="N86" i="2"/>
  <c r="N121" i="2" s="1"/>
  <c r="F86" i="2"/>
  <c r="M86" i="2"/>
  <c r="E86" i="2"/>
  <c r="L86" i="2"/>
  <c r="D86" i="2"/>
  <c r="T51" i="2"/>
  <c r="O51" i="2"/>
  <c r="T87" i="2"/>
  <c r="G122" i="2"/>
  <c r="X87" i="2"/>
  <c r="K122" i="2"/>
  <c r="S87" i="2"/>
  <c r="F122" i="2"/>
  <c r="Q51" i="2"/>
  <c r="Y51" i="2"/>
  <c r="R51" i="2"/>
  <c r="Z87" i="2"/>
  <c r="O87" i="2"/>
  <c r="I122" i="2"/>
  <c r="V87" i="2"/>
  <c r="P51" i="2"/>
  <c r="W51" i="2"/>
  <c r="A85" i="2"/>
  <c r="A49" i="2"/>
  <c r="A120" i="2"/>
  <c r="P87" i="2"/>
  <c r="C122" i="2"/>
  <c r="Q87" i="2"/>
  <c r="D122" i="2"/>
  <c r="W87" i="2"/>
  <c r="Z51" i="2"/>
  <c r="V51" i="2"/>
  <c r="M122" i="2"/>
  <c r="U87" i="2"/>
  <c r="H122" i="2"/>
  <c r="Y87" i="2"/>
  <c r="E122" i="2"/>
  <c r="R87" i="2"/>
  <c r="S51" i="2"/>
  <c r="X51" i="2"/>
  <c r="U51" i="2"/>
  <c r="B122" i="2"/>
  <c r="AC70" i="13" l="1"/>
  <c r="AD70" i="13"/>
  <c r="H69" i="13"/>
  <c r="AR69" i="13"/>
  <c r="Z69" i="13"/>
  <c r="O69" i="13"/>
  <c r="R69" i="13"/>
  <c r="G69" i="13"/>
  <c r="X69" i="13"/>
  <c r="AM69" i="13"/>
  <c r="V69" i="13"/>
  <c r="AB69" i="13"/>
  <c r="B69" i="13"/>
  <c r="F69" i="13"/>
  <c r="U69" i="13"/>
  <c r="AD69" i="13" s="1"/>
  <c r="L69" i="13"/>
  <c r="M69" i="13"/>
  <c r="D69" i="13"/>
  <c r="AL69" i="13"/>
  <c r="AS69" i="13"/>
  <c r="AN69" i="13"/>
  <c r="P69" i="13"/>
  <c r="AQ69" i="13"/>
  <c r="C69" i="13"/>
  <c r="S69" i="13"/>
  <c r="I69" i="13"/>
  <c r="N69" i="13"/>
  <c r="W69" i="13"/>
  <c r="Q69" i="13"/>
  <c r="K69" i="13"/>
  <c r="AA69" i="13"/>
  <c r="AJ69" i="13" s="1"/>
  <c r="Y69" i="13"/>
  <c r="AH69" i="13" s="1"/>
  <c r="AO69" i="13"/>
  <c r="AT69" i="13"/>
  <c r="AP69" i="13"/>
  <c r="E69" i="13"/>
  <c r="T69" i="13"/>
  <c r="AC69" i="13" s="1"/>
  <c r="J69" i="13"/>
  <c r="A68" i="13"/>
  <c r="AE70" i="13"/>
  <c r="AG70" i="13"/>
  <c r="AH70" i="13"/>
  <c r="H49" i="2"/>
  <c r="G49" i="2"/>
  <c r="N49" i="2"/>
  <c r="F49" i="2"/>
  <c r="M49" i="2"/>
  <c r="E49" i="2"/>
  <c r="I49" i="2"/>
  <c r="C49" i="2"/>
  <c r="B49" i="2"/>
  <c r="L49" i="2"/>
  <c r="K49" i="2"/>
  <c r="J49" i="2"/>
  <c r="D49" i="2"/>
  <c r="H85" i="2"/>
  <c r="H120" i="2" s="1"/>
  <c r="G85" i="2"/>
  <c r="N85" i="2"/>
  <c r="N120" i="2" s="1"/>
  <c r="F85" i="2"/>
  <c r="M85" i="2"/>
  <c r="E85" i="2"/>
  <c r="E120" i="2" s="1"/>
  <c r="L85" i="2"/>
  <c r="D85" i="2"/>
  <c r="K85" i="2"/>
  <c r="C85" i="2"/>
  <c r="J85" i="2"/>
  <c r="J120" i="2" s="1"/>
  <c r="B85" i="2"/>
  <c r="I85" i="2"/>
  <c r="Y50" i="2"/>
  <c r="S86" i="2"/>
  <c r="X50" i="2"/>
  <c r="V50" i="2"/>
  <c r="Z86" i="2"/>
  <c r="U86" i="2"/>
  <c r="O50" i="2"/>
  <c r="P50" i="2"/>
  <c r="S50" i="2"/>
  <c r="F121" i="2"/>
  <c r="Q86" i="2"/>
  <c r="D121" i="2"/>
  <c r="W86" i="2"/>
  <c r="Q50" i="2"/>
  <c r="A48" i="2"/>
  <c r="A84" i="2"/>
  <c r="A119" i="2"/>
  <c r="M121" i="2"/>
  <c r="K121" i="2"/>
  <c r="X86" i="2"/>
  <c r="P86" i="2"/>
  <c r="C121" i="2"/>
  <c r="T50" i="2"/>
  <c r="R86" i="2"/>
  <c r="E121" i="2"/>
  <c r="V86" i="2"/>
  <c r="I121" i="2"/>
  <c r="R50" i="2"/>
  <c r="W50" i="2"/>
  <c r="U50" i="2"/>
  <c r="B121" i="2"/>
  <c r="O86" i="2"/>
  <c r="Y86" i="2"/>
  <c r="L121" i="2"/>
  <c r="T86" i="2"/>
  <c r="G121" i="2"/>
  <c r="Z50" i="2"/>
  <c r="AI69" i="13" l="1"/>
  <c r="AG69" i="13"/>
  <c r="Q68" i="13"/>
  <c r="W68" i="13"/>
  <c r="O68" i="13"/>
  <c r="AM68" i="13"/>
  <c r="N68" i="13"/>
  <c r="AS68" i="13"/>
  <c r="L68" i="13"/>
  <c r="C68" i="13"/>
  <c r="J68" i="13"/>
  <c r="Y68" i="13"/>
  <c r="AQ68" i="13"/>
  <c r="V68" i="13"/>
  <c r="E68" i="13"/>
  <c r="AB68" i="13"/>
  <c r="S68" i="13"/>
  <c r="AN68" i="13"/>
  <c r="T68" i="13"/>
  <c r="K68" i="13"/>
  <c r="G68" i="13"/>
  <c r="D68" i="13"/>
  <c r="Z68" i="13"/>
  <c r="P68" i="13"/>
  <c r="U68" i="13"/>
  <c r="AD68" i="13" s="1"/>
  <c r="AR68" i="13"/>
  <c r="M68" i="13"/>
  <c r="X68" i="13"/>
  <c r="R68" i="13"/>
  <c r="F68" i="13"/>
  <c r="B68" i="13"/>
  <c r="AL68" i="13"/>
  <c r="AP68" i="13"/>
  <c r="AA68" i="13"/>
  <c r="H68" i="13"/>
  <c r="AO68" i="13"/>
  <c r="I68" i="13"/>
  <c r="AT68" i="13"/>
  <c r="A67" i="13"/>
  <c r="AF69" i="13"/>
  <c r="AK69" i="13"/>
  <c r="AE69" i="13"/>
  <c r="M48" i="2"/>
  <c r="E48" i="2"/>
  <c r="L48" i="2"/>
  <c r="D48" i="2"/>
  <c r="K48" i="2"/>
  <c r="C48" i="2"/>
  <c r="J48" i="2"/>
  <c r="B48" i="2"/>
  <c r="F48" i="2"/>
  <c r="N48" i="2"/>
  <c r="I48" i="2"/>
  <c r="H48" i="2"/>
  <c r="G48" i="2"/>
  <c r="M84" i="2"/>
  <c r="E84" i="2"/>
  <c r="L84" i="2"/>
  <c r="D84" i="2"/>
  <c r="K84" i="2"/>
  <c r="C84" i="2"/>
  <c r="J84" i="2"/>
  <c r="B84" i="2"/>
  <c r="I84" i="2"/>
  <c r="H84" i="2"/>
  <c r="G84" i="2"/>
  <c r="N84" i="2"/>
  <c r="N119" i="2" s="1"/>
  <c r="F84" i="2"/>
  <c r="Z85" i="2"/>
  <c r="M120" i="2"/>
  <c r="U85" i="2"/>
  <c r="T85" i="2"/>
  <c r="Q85" i="2"/>
  <c r="G120" i="2"/>
  <c r="Y49" i="2"/>
  <c r="X49" i="2"/>
  <c r="T49" i="2"/>
  <c r="D120" i="2"/>
  <c r="S85" i="2"/>
  <c r="F120" i="2"/>
  <c r="O85" i="2"/>
  <c r="B120" i="2"/>
  <c r="V85" i="2"/>
  <c r="I120" i="2"/>
  <c r="U49" i="2"/>
  <c r="O49" i="2"/>
  <c r="Z49" i="2"/>
  <c r="V49" i="2"/>
  <c r="P85" i="2"/>
  <c r="C120" i="2"/>
  <c r="X85" i="2"/>
  <c r="K120" i="2"/>
  <c r="L120" i="2"/>
  <c r="Y85" i="2"/>
  <c r="P49" i="2"/>
  <c r="R49" i="2"/>
  <c r="A47" i="2"/>
  <c r="A118" i="2"/>
  <c r="A83" i="2"/>
  <c r="R85" i="2"/>
  <c r="W85" i="2"/>
  <c r="W49" i="2"/>
  <c r="Q49" i="2"/>
  <c r="S49" i="2"/>
  <c r="AH68" i="13" l="1"/>
  <c r="AJ68" i="13"/>
  <c r="AK68" i="13"/>
  <c r="AI68" i="13"/>
  <c r="AE68" i="13"/>
  <c r="AT67" i="13"/>
  <c r="AL67" i="13"/>
  <c r="W67" i="13"/>
  <c r="AF67" i="13" s="1"/>
  <c r="B67" i="13"/>
  <c r="X67" i="13"/>
  <c r="AR67" i="13"/>
  <c r="AO67" i="13"/>
  <c r="AA67" i="13"/>
  <c r="C67" i="13"/>
  <c r="O67" i="13"/>
  <c r="AB67" i="13"/>
  <c r="AK67" i="13" s="1"/>
  <c r="S67" i="13"/>
  <c r="Q67" i="13"/>
  <c r="Z67" i="13"/>
  <c r="AI67" i="13" s="1"/>
  <c r="J67" i="13"/>
  <c r="AN67" i="13"/>
  <c r="M67" i="13"/>
  <c r="T67" i="13"/>
  <c r="AC67" i="13" s="1"/>
  <c r="K67" i="13"/>
  <c r="AQ67" i="13"/>
  <c r="N67" i="13"/>
  <c r="L67" i="13"/>
  <c r="U67" i="13"/>
  <c r="D67" i="13"/>
  <c r="AP67" i="13"/>
  <c r="G67" i="13"/>
  <c r="AM67" i="13"/>
  <c r="P67" i="13"/>
  <c r="Y67" i="13"/>
  <c r="AH67" i="13" s="1"/>
  <c r="H67" i="13"/>
  <c r="AS67" i="13"/>
  <c r="V67" i="13"/>
  <c r="AE67" i="13" s="1"/>
  <c r="I67" i="13"/>
  <c r="E67" i="13"/>
  <c r="R67" i="13"/>
  <c r="F67" i="13"/>
  <c r="A66" i="13"/>
  <c r="AG68" i="13"/>
  <c r="AF68" i="13"/>
  <c r="AC68" i="13"/>
  <c r="J47" i="2"/>
  <c r="B47" i="2"/>
  <c r="I47" i="2"/>
  <c r="H47" i="2"/>
  <c r="G47" i="2"/>
  <c r="C47" i="2"/>
  <c r="N47" i="2"/>
  <c r="L47" i="2"/>
  <c r="K47" i="2"/>
  <c r="F47" i="2"/>
  <c r="E47" i="2"/>
  <c r="D47" i="2"/>
  <c r="M47" i="2"/>
  <c r="J83" i="2"/>
  <c r="B83" i="2"/>
  <c r="I83" i="2"/>
  <c r="I118" i="2" s="1"/>
  <c r="H83" i="2"/>
  <c r="G83" i="2"/>
  <c r="N83" i="2"/>
  <c r="N118" i="2" s="1"/>
  <c r="F83" i="2"/>
  <c r="M83" i="2"/>
  <c r="E83" i="2"/>
  <c r="E118" i="2" s="1"/>
  <c r="L83" i="2"/>
  <c r="D83" i="2"/>
  <c r="K83" i="2"/>
  <c r="C83" i="2"/>
  <c r="S84" i="2"/>
  <c r="W48" i="2"/>
  <c r="R84" i="2"/>
  <c r="P84" i="2"/>
  <c r="P48" i="2"/>
  <c r="O48" i="2"/>
  <c r="W84" i="2"/>
  <c r="U48" i="2"/>
  <c r="F119" i="2"/>
  <c r="S48" i="2"/>
  <c r="V84" i="2"/>
  <c r="I119" i="2"/>
  <c r="Q48" i="2"/>
  <c r="X84" i="2"/>
  <c r="K119" i="2"/>
  <c r="Z84" i="2"/>
  <c r="M119" i="2"/>
  <c r="J119" i="2"/>
  <c r="V48" i="2"/>
  <c r="E119" i="2"/>
  <c r="L119" i="2"/>
  <c r="Y84" i="2"/>
  <c r="B119" i="2"/>
  <c r="O84" i="2"/>
  <c r="T48" i="2"/>
  <c r="X48" i="2"/>
  <c r="U84" i="2"/>
  <c r="H119" i="2"/>
  <c r="Q84" i="2"/>
  <c r="D119" i="2"/>
  <c r="G119" i="2"/>
  <c r="T84" i="2"/>
  <c r="R48" i="2"/>
  <c r="Y48" i="2"/>
  <c r="A46" i="2"/>
  <c r="A82" i="2"/>
  <c r="A117" i="2"/>
  <c r="Z48" i="2"/>
  <c r="C119" i="2"/>
  <c r="AG67" i="13" l="1"/>
  <c r="Y66" i="13"/>
  <c r="AT66" i="13"/>
  <c r="AN66" i="13"/>
  <c r="Q66" i="13"/>
  <c r="AL66" i="13"/>
  <c r="J66" i="13"/>
  <c r="H66" i="13"/>
  <c r="AS66" i="13"/>
  <c r="F66" i="13"/>
  <c r="U66" i="13"/>
  <c r="T66" i="13"/>
  <c r="C66" i="13"/>
  <c r="AM66" i="13"/>
  <c r="W66" i="13"/>
  <c r="M66" i="13"/>
  <c r="L66" i="13"/>
  <c r="Z66" i="13"/>
  <c r="I66" i="13"/>
  <c r="O66" i="13"/>
  <c r="E66" i="13"/>
  <c r="D66" i="13"/>
  <c r="R66" i="13"/>
  <c r="G66" i="13"/>
  <c r="B66" i="13"/>
  <c r="AO66" i="13"/>
  <c r="P66" i="13"/>
  <c r="N66" i="13"/>
  <c r="AQ66" i="13"/>
  <c r="AB66" i="13"/>
  <c r="AK66" i="13" s="1"/>
  <c r="K66" i="13"/>
  <c r="AA66" i="13"/>
  <c r="S66" i="13"/>
  <c r="X66" i="13"/>
  <c r="AR66" i="13"/>
  <c r="V66" i="13"/>
  <c r="AE66" i="13" s="1"/>
  <c r="AP66" i="13"/>
  <c r="A65" i="13"/>
  <c r="AJ67" i="13"/>
  <c r="AD67" i="13"/>
  <c r="G46" i="2"/>
  <c r="N46" i="2"/>
  <c r="F46" i="2"/>
  <c r="M46" i="2"/>
  <c r="E46" i="2"/>
  <c r="L46" i="2"/>
  <c r="D46" i="2"/>
  <c r="J46" i="2"/>
  <c r="I46" i="2"/>
  <c r="H46" i="2"/>
  <c r="C46" i="2"/>
  <c r="B46" i="2"/>
  <c r="K46" i="2"/>
  <c r="G82" i="2"/>
  <c r="N82" i="2"/>
  <c r="F82" i="2"/>
  <c r="M82" i="2"/>
  <c r="E82" i="2"/>
  <c r="L82" i="2"/>
  <c r="D82" i="2"/>
  <c r="K82" i="2"/>
  <c r="C82" i="2"/>
  <c r="J82" i="2"/>
  <c r="B82" i="2"/>
  <c r="I82" i="2"/>
  <c r="H82" i="2"/>
  <c r="H117" i="2" s="1"/>
  <c r="L117" i="2"/>
  <c r="Y83" i="2"/>
  <c r="Q47" i="2"/>
  <c r="Y47" i="2"/>
  <c r="X47" i="2"/>
  <c r="O83" i="2"/>
  <c r="T83" i="2"/>
  <c r="Q83" i="2"/>
  <c r="R83" i="2"/>
  <c r="G118" i="2"/>
  <c r="V83" i="2"/>
  <c r="P47" i="2"/>
  <c r="D118" i="2"/>
  <c r="O47" i="2"/>
  <c r="V47" i="2"/>
  <c r="T47" i="2"/>
  <c r="U47" i="2"/>
  <c r="L118" i="2"/>
  <c r="Z83" i="2"/>
  <c r="M118" i="2"/>
  <c r="C118" i="2"/>
  <c r="P83" i="2"/>
  <c r="W47" i="2"/>
  <c r="Z47" i="2"/>
  <c r="R47" i="2"/>
  <c r="B118" i="2"/>
  <c r="H118" i="2"/>
  <c r="U83" i="2"/>
  <c r="S83" i="2"/>
  <c r="F118" i="2"/>
  <c r="J118" i="2"/>
  <c r="W83" i="2"/>
  <c r="A45" i="2"/>
  <c r="A81" i="2"/>
  <c r="A116" i="2"/>
  <c r="S47" i="2"/>
  <c r="X83" i="2"/>
  <c r="K118" i="2"/>
  <c r="AF66" i="13" l="1"/>
  <c r="AJ66" i="13"/>
  <c r="AC66" i="13"/>
  <c r="AM65" i="13"/>
  <c r="P65" i="13"/>
  <c r="W65" i="13"/>
  <c r="Q65" i="13"/>
  <c r="G65" i="13"/>
  <c r="I65" i="13"/>
  <c r="AL65" i="13"/>
  <c r="AS65" i="13"/>
  <c r="O65" i="13"/>
  <c r="AQ65" i="13"/>
  <c r="AN65" i="13"/>
  <c r="U65" i="13"/>
  <c r="Z65" i="13"/>
  <c r="AT65" i="13"/>
  <c r="M65" i="13"/>
  <c r="AP65" i="13"/>
  <c r="AO65" i="13"/>
  <c r="R65" i="13"/>
  <c r="X65" i="13"/>
  <c r="AG65" i="13" s="1"/>
  <c r="AR65" i="13"/>
  <c r="E65" i="13"/>
  <c r="AB65" i="13"/>
  <c r="AK65" i="13" s="1"/>
  <c r="AA65" i="13"/>
  <c r="AJ65" i="13" s="1"/>
  <c r="J65" i="13"/>
  <c r="F65" i="13"/>
  <c r="D65" i="13"/>
  <c r="C65" i="13"/>
  <c r="H65" i="13"/>
  <c r="T65" i="13"/>
  <c r="AC65" i="13" s="1"/>
  <c r="L65" i="13"/>
  <c r="V65" i="13"/>
  <c r="B65" i="13"/>
  <c r="N65" i="13"/>
  <c r="S65" i="13"/>
  <c r="Y65" i="13"/>
  <c r="AH65" i="13" s="1"/>
  <c r="K65" i="13"/>
  <c r="A64" i="13"/>
  <c r="AD66" i="13"/>
  <c r="AG66" i="13"/>
  <c r="AI66" i="13"/>
  <c r="AH66" i="13"/>
  <c r="L81" i="2"/>
  <c r="D81" i="2"/>
  <c r="K81" i="2"/>
  <c r="C81" i="2"/>
  <c r="J81" i="2"/>
  <c r="B81" i="2"/>
  <c r="I81" i="2"/>
  <c r="H81" i="2"/>
  <c r="G81" i="2"/>
  <c r="N81" i="2"/>
  <c r="N116" i="2" s="1"/>
  <c r="F81" i="2"/>
  <c r="M81" i="2"/>
  <c r="E81" i="2"/>
  <c r="L45" i="2"/>
  <c r="D45" i="2"/>
  <c r="K45" i="2"/>
  <c r="J45" i="2"/>
  <c r="B45" i="2"/>
  <c r="I45" i="2"/>
  <c r="M45" i="2"/>
  <c r="H45" i="2"/>
  <c r="F45" i="2"/>
  <c r="E45" i="2"/>
  <c r="C45" i="2"/>
  <c r="G45" i="2"/>
  <c r="N45" i="2"/>
  <c r="Q46" i="2"/>
  <c r="R46" i="2"/>
  <c r="U82" i="2"/>
  <c r="N117" i="2"/>
  <c r="X82" i="2"/>
  <c r="P82" i="2"/>
  <c r="K117" i="2"/>
  <c r="S82" i="2"/>
  <c r="F117" i="2"/>
  <c r="O46" i="2"/>
  <c r="S46" i="2"/>
  <c r="Z46" i="2"/>
  <c r="M117" i="2"/>
  <c r="Z82" i="2"/>
  <c r="T82" i="2"/>
  <c r="G117" i="2"/>
  <c r="X46" i="2"/>
  <c r="V46" i="2"/>
  <c r="P46" i="2"/>
  <c r="T46" i="2"/>
  <c r="U46" i="2"/>
  <c r="W82" i="2"/>
  <c r="J117" i="2"/>
  <c r="D117" i="2"/>
  <c r="Q82" i="2"/>
  <c r="Y82" i="2"/>
  <c r="C117" i="2"/>
  <c r="R82" i="2"/>
  <c r="E117" i="2"/>
  <c r="A44" i="2"/>
  <c r="A80" i="2"/>
  <c r="A115" i="2"/>
  <c r="Y46" i="2"/>
  <c r="W46" i="2"/>
  <c r="I117" i="2"/>
  <c r="V82" i="2"/>
  <c r="O82" i="2"/>
  <c r="B117" i="2"/>
  <c r="AD65" i="13" l="1"/>
  <c r="H64" i="13"/>
  <c r="AS64" i="13"/>
  <c r="W64" i="13"/>
  <c r="AR64" i="13"/>
  <c r="X64" i="13"/>
  <c r="F64" i="13"/>
  <c r="P64" i="13"/>
  <c r="AQ64" i="13"/>
  <c r="L64" i="13"/>
  <c r="AO64" i="13"/>
  <c r="AN64" i="13"/>
  <c r="Q64" i="13"/>
  <c r="U64" i="13"/>
  <c r="D64" i="13"/>
  <c r="Z64" i="13"/>
  <c r="AI64" i="13" s="1"/>
  <c r="I64" i="13"/>
  <c r="K64" i="13"/>
  <c r="V64" i="13"/>
  <c r="AE64" i="13" s="1"/>
  <c r="M64" i="13"/>
  <c r="R64" i="13"/>
  <c r="N64" i="13"/>
  <c r="E64" i="13"/>
  <c r="J64" i="13"/>
  <c r="O64" i="13"/>
  <c r="B64" i="13"/>
  <c r="G64" i="13"/>
  <c r="AL64" i="13"/>
  <c r="T64" i="13"/>
  <c r="AC64" i="13" s="1"/>
  <c r="Y64" i="13"/>
  <c r="AA64" i="13"/>
  <c r="AJ64" i="13" s="1"/>
  <c r="AM64" i="13"/>
  <c r="S64" i="13"/>
  <c r="AP64" i="13"/>
  <c r="AB64" i="13"/>
  <c r="C64" i="13"/>
  <c r="AT64" i="13"/>
  <c r="A63" i="13"/>
  <c r="AI65" i="13"/>
  <c r="AF65" i="13"/>
  <c r="AE65" i="13"/>
  <c r="I80" i="2"/>
  <c r="H80" i="2"/>
  <c r="G80" i="2"/>
  <c r="N80" i="2"/>
  <c r="F80" i="2"/>
  <c r="M80" i="2"/>
  <c r="E80" i="2"/>
  <c r="L80" i="2"/>
  <c r="D80" i="2"/>
  <c r="K80" i="2"/>
  <c r="C80" i="2"/>
  <c r="J80" i="2"/>
  <c r="B80" i="2"/>
  <c r="I44" i="2"/>
  <c r="H44" i="2"/>
  <c r="G44" i="2"/>
  <c r="F44" i="2"/>
  <c r="L44" i="2"/>
  <c r="E44" i="2"/>
  <c r="D44" i="2"/>
  <c r="B44" i="2"/>
  <c r="C44" i="2"/>
  <c r="N44" i="2"/>
  <c r="M44" i="2"/>
  <c r="K44" i="2"/>
  <c r="J44" i="2"/>
  <c r="U45" i="2"/>
  <c r="S45" i="2"/>
  <c r="V45" i="2"/>
  <c r="P45" i="2"/>
  <c r="Q45" i="2"/>
  <c r="U81" i="2"/>
  <c r="O45" i="2"/>
  <c r="T45" i="2"/>
  <c r="A114" i="2"/>
  <c r="A43" i="2"/>
  <c r="A79" i="2"/>
  <c r="J116" i="2"/>
  <c r="W81" i="2"/>
  <c r="R81" i="2"/>
  <c r="V81" i="2"/>
  <c r="Z81" i="2"/>
  <c r="M116" i="2"/>
  <c r="E116" i="2"/>
  <c r="R45" i="2"/>
  <c r="X45" i="2"/>
  <c r="K116" i="2"/>
  <c r="X81" i="2"/>
  <c r="Y45" i="2"/>
  <c r="W45" i="2"/>
  <c r="L116" i="2"/>
  <c r="Y81" i="2"/>
  <c r="G116" i="2"/>
  <c r="T81" i="2"/>
  <c r="F116" i="2"/>
  <c r="S81" i="2"/>
  <c r="I116" i="2"/>
  <c r="D116" i="2"/>
  <c r="Q81" i="2"/>
  <c r="Z45" i="2"/>
  <c r="O81" i="2"/>
  <c r="B116" i="2"/>
  <c r="C116" i="2"/>
  <c r="P81" i="2"/>
  <c r="H116" i="2"/>
  <c r="AH64" i="13" l="1"/>
  <c r="AD64" i="13"/>
  <c r="AG64" i="13"/>
  <c r="AF64" i="13"/>
  <c r="V63" i="13"/>
  <c r="X63" i="13"/>
  <c r="F63" i="13"/>
  <c r="P63" i="13"/>
  <c r="J63" i="13"/>
  <c r="AS63" i="13"/>
  <c r="B63" i="13"/>
  <c r="H63" i="13"/>
  <c r="AO63" i="13"/>
  <c r="AT63" i="13"/>
  <c r="AB63" i="13"/>
  <c r="AL63" i="13"/>
  <c r="AA63" i="13"/>
  <c r="AJ63" i="13" s="1"/>
  <c r="K63" i="13"/>
  <c r="AQ63" i="13"/>
  <c r="AP63" i="13"/>
  <c r="T63" i="13"/>
  <c r="Y63" i="13"/>
  <c r="AH63" i="13" s="1"/>
  <c r="W63" i="13"/>
  <c r="AF63" i="13" s="1"/>
  <c r="E63" i="13"/>
  <c r="R63" i="13"/>
  <c r="L63" i="13"/>
  <c r="AM63" i="13"/>
  <c r="D63" i="13"/>
  <c r="Z63" i="13"/>
  <c r="O63" i="13"/>
  <c r="AR63" i="13"/>
  <c r="S63" i="13"/>
  <c r="N63" i="13"/>
  <c r="U63" i="13"/>
  <c r="AD63" i="13" s="1"/>
  <c r="Q63" i="13"/>
  <c r="M63" i="13"/>
  <c r="I63" i="13"/>
  <c r="AN63" i="13"/>
  <c r="G63" i="13"/>
  <c r="C63" i="13"/>
  <c r="A62" i="13"/>
  <c r="AK64" i="13"/>
  <c r="N79" i="2"/>
  <c r="F79" i="2"/>
  <c r="M79" i="2"/>
  <c r="M114" i="2" s="1"/>
  <c r="E79" i="2"/>
  <c r="L79" i="2"/>
  <c r="D79" i="2"/>
  <c r="D114" i="2" s="1"/>
  <c r="K79" i="2"/>
  <c r="C79" i="2"/>
  <c r="C114" i="2" s="1"/>
  <c r="J79" i="2"/>
  <c r="B79" i="2"/>
  <c r="I79" i="2"/>
  <c r="H79" i="2"/>
  <c r="G79" i="2"/>
  <c r="N43" i="2"/>
  <c r="F43" i="2"/>
  <c r="M43" i="2"/>
  <c r="E43" i="2"/>
  <c r="L43" i="2"/>
  <c r="D43" i="2"/>
  <c r="K43" i="2"/>
  <c r="C43" i="2"/>
  <c r="I43" i="2"/>
  <c r="H43" i="2"/>
  <c r="G43" i="2"/>
  <c r="B43" i="2"/>
  <c r="J43" i="2"/>
  <c r="Z80" i="2"/>
  <c r="W80" i="2"/>
  <c r="X80" i="2"/>
  <c r="Q80" i="2"/>
  <c r="E114" i="2"/>
  <c r="D115" i="2"/>
  <c r="N115" i="2"/>
  <c r="W44" i="2"/>
  <c r="U44" i="2"/>
  <c r="Y44" i="2"/>
  <c r="Z44" i="2"/>
  <c r="R80" i="2"/>
  <c r="X44" i="2"/>
  <c r="M115" i="2"/>
  <c r="T80" i="2"/>
  <c r="Y80" i="2"/>
  <c r="K115" i="2"/>
  <c r="E115" i="2"/>
  <c r="V44" i="2"/>
  <c r="S44" i="2"/>
  <c r="L115" i="2"/>
  <c r="A113" i="2"/>
  <c r="A78" i="2"/>
  <c r="B115" i="2"/>
  <c r="O80" i="2"/>
  <c r="U80" i="2"/>
  <c r="H115" i="2"/>
  <c r="T44" i="2"/>
  <c r="P44" i="2"/>
  <c r="O44" i="2"/>
  <c r="F115" i="2"/>
  <c r="S80" i="2"/>
  <c r="G115" i="2"/>
  <c r="J115" i="2"/>
  <c r="R44" i="2"/>
  <c r="Q44" i="2"/>
  <c r="I115" i="2"/>
  <c r="V80" i="2"/>
  <c r="C115" i="2"/>
  <c r="P80" i="2"/>
  <c r="AG63" i="13" l="1"/>
  <c r="AI63" i="13"/>
  <c r="AK63" i="13"/>
  <c r="AC63" i="13"/>
  <c r="AE63" i="13"/>
  <c r="G62" i="13"/>
  <c r="W62" i="13"/>
  <c r="E62" i="13"/>
  <c r="M62" i="13"/>
  <c r="AP62" i="13"/>
  <c r="AA62" i="13"/>
  <c r="AL62" i="13"/>
  <c r="AB62" i="13"/>
  <c r="S62" i="13"/>
  <c r="X62" i="13"/>
  <c r="T62" i="13"/>
  <c r="AC62" i="13" s="1"/>
  <c r="K62" i="13"/>
  <c r="AM62" i="13"/>
  <c r="P62" i="13"/>
  <c r="AS62" i="13"/>
  <c r="L62" i="13"/>
  <c r="C62" i="13"/>
  <c r="Y62" i="13"/>
  <c r="H62" i="13"/>
  <c r="Z62" i="13"/>
  <c r="O62" i="13"/>
  <c r="D62" i="13"/>
  <c r="Q62" i="13"/>
  <c r="AN62" i="13"/>
  <c r="R62" i="13"/>
  <c r="U62" i="13"/>
  <c r="AO62" i="13"/>
  <c r="AT62" i="13"/>
  <c r="F62" i="13"/>
  <c r="J62" i="13"/>
  <c r="AR62" i="13"/>
  <c r="I62" i="13"/>
  <c r="V62" i="13"/>
  <c r="AE62" i="13" s="1"/>
  <c r="AQ62" i="13"/>
  <c r="N62" i="13"/>
  <c r="B62" i="13"/>
  <c r="A61" i="13"/>
  <c r="K78" i="2"/>
  <c r="C78" i="2"/>
  <c r="C113" i="2" s="1"/>
  <c r="J78" i="2"/>
  <c r="J113" i="2" s="1"/>
  <c r="B78" i="2"/>
  <c r="I78" i="2"/>
  <c r="H78" i="2"/>
  <c r="H113" i="2" s="1"/>
  <c r="G78" i="2"/>
  <c r="N78" i="2"/>
  <c r="N113" i="2" s="1"/>
  <c r="F78" i="2"/>
  <c r="M78" i="2"/>
  <c r="E78" i="2"/>
  <c r="L78" i="2"/>
  <c r="D78" i="2"/>
  <c r="T79" i="2"/>
  <c r="Y79" i="2"/>
  <c r="O43" i="2"/>
  <c r="Q79" i="2"/>
  <c r="N114" i="2"/>
  <c r="V43" i="2"/>
  <c r="P43" i="2"/>
  <c r="Y43" i="2"/>
  <c r="P79" i="2"/>
  <c r="B114" i="2"/>
  <c r="O79" i="2"/>
  <c r="K114" i="2"/>
  <c r="X79" i="2"/>
  <c r="G114" i="2"/>
  <c r="T43" i="2"/>
  <c r="Q43" i="2"/>
  <c r="W43" i="2"/>
  <c r="R43" i="2"/>
  <c r="R79" i="2"/>
  <c r="I114" i="2"/>
  <c r="V79" i="2"/>
  <c r="H114" i="2"/>
  <c r="U79" i="2"/>
  <c r="L114" i="2"/>
  <c r="Z43" i="2"/>
  <c r="X43" i="2"/>
  <c r="U43" i="2"/>
  <c r="S43" i="2"/>
  <c r="S79" i="2"/>
  <c r="W79" i="2"/>
  <c r="J114" i="2"/>
  <c r="Z79" i="2"/>
  <c r="F114" i="2"/>
  <c r="AJ62" i="13" l="1"/>
  <c r="AI62" i="13"/>
  <c r="W61" i="13"/>
  <c r="E61" i="13"/>
  <c r="O61" i="13"/>
  <c r="L61" i="13"/>
  <c r="C61" i="13"/>
  <c r="Y61" i="13"/>
  <c r="AP61" i="13"/>
  <c r="D61" i="13"/>
  <c r="Q61" i="13"/>
  <c r="U61" i="13"/>
  <c r="I61" i="13"/>
  <c r="M61" i="13"/>
  <c r="AN61" i="13"/>
  <c r="AS61" i="13"/>
  <c r="AM61" i="13"/>
  <c r="T61" i="13"/>
  <c r="K61" i="13"/>
  <c r="AL61" i="13"/>
  <c r="H61" i="13"/>
  <c r="AR61" i="13"/>
  <c r="G61" i="13"/>
  <c r="AQ61" i="13"/>
  <c r="AA61" i="13"/>
  <c r="F61" i="13"/>
  <c r="N61" i="13"/>
  <c r="S61" i="13"/>
  <c r="AT61" i="13"/>
  <c r="B61" i="13"/>
  <c r="Z61" i="13"/>
  <c r="AI61" i="13" s="1"/>
  <c r="X61" i="13"/>
  <c r="AG61" i="13" s="1"/>
  <c r="AO61" i="13"/>
  <c r="AB61" i="13"/>
  <c r="P61" i="13"/>
  <c r="R61" i="13"/>
  <c r="V61" i="13"/>
  <c r="J61" i="13"/>
  <c r="A60" i="13"/>
  <c r="AH62" i="13"/>
  <c r="AG62" i="13"/>
  <c r="AF62" i="13"/>
  <c r="AD62" i="13"/>
  <c r="AK62" i="13"/>
  <c r="U78" i="2"/>
  <c r="V78" i="2"/>
  <c r="I113" i="2"/>
  <c r="K113" i="2"/>
  <c r="X78" i="2"/>
  <c r="O78" i="2"/>
  <c r="Z78" i="2"/>
  <c r="D113" i="2"/>
  <c r="Q78" i="2"/>
  <c r="B113" i="2"/>
  <c r="Y78" i="2"/>
  <c r="L113" i="2"/>
  <c r="P78" i="2"/>
  <c r="F113" i="2"/>
  <c r="S78" i="2"/>
  <c r="R78" i="2"/>
  <c r="E113" i="2"/>
  <c r="G113" i="2"/>
  <c r="T78" i="2"/>
  <c r="W78" i="2"/>
  <c r="M113" i="2"/>
  <c r="AF61" i="13" l="1"/>
  <c r="AK61" i="13"/>
  <c r="AC61" i="13"/>
  <c r="AJ61" i="13"/>
  <c r="AH61" i="13"/>
  <c r="AE61" i="13"/>
  <c r="F60" i="13"/>
  <c r="V60" i="13"/>
  <c r="L60" i="13"/>
  <c r="N60" i="13"/>
  <c r="AS60" i="13"/>
  <c r="AN60" i="13"/>
  <c r="W60" i="13"/>
  <c r="U60" i="13"/>
  <c r="AO60" i="13"/>
  <c r="Z60" i="13"/>
  <c r="AI60" i="13" s="1"/>
  <c r="O60" i="13"/>
  <c r="AA60" i="13"/>
  <c r="R60" i="13"/>
  <c r="AT60" i="13"/>
  <c r="G60" i="13"/>
  <c r="AP60" i="13"/>
  <c r="S60" i="13"/>
  <c r="J60" i="13"/>
  <c r="AL60" i="13"/>
  <c r="AR60" i="13"/>
  <c r="D60" i="13"/>
  <c r="H60" i="13"/>
  <c r="Q60" i="13"/>
  <c r="M60" i="13"/>
  <c r="AQ60" i="13"/>
  <c r="K60" i="13"/>
  <c r="C60" i="13"/>
  <c r="E60" i="13"/>
  <c r="B60" i="13"/>
  <c r="X60" i="13"/>
  <c r="AG60" i="13" s="1"/>
  <c r="I60" i="13"/>
  <c r="AM60" i="13"/>
  <c r="P60" i="13"/>
  <c r="AB60" i="13"/>
  <c r="T60" i="13"/>
  <c r="AC60" i="13" s="1"/>
  <c r="Y60" i="13"/>
  <c r="A59" i="13"/>
  <c r="AD61" i="13"/>
  <c r="Z70" i="12"/>
  <c r="AH60" i="13" l="1"/>
  <c r="V59" i="13"/>
  <c r="T59" i="13"/>
  <c r="N59" i="13"/>
  <c r="AO59" i="13"/>
  <c r="AA59" i="13"/>
  <c r="R59" i="13"/>
  <c r="AS59" i="13"/>
  <c r="AQ59" i="13"/>
  <c r="AB59" i="13"/>
  <c r="S59" i="13"/>
  <c r="J59" i="13"/>
  <c r="X59" i="13"/>
  <c r="M59" i="13"/>
  <c r="F59" i="13"/>
  <c r="L59" i="13"/>
  <c r="K59" i="13"/>
  <c r="B59" i="13"/>
  <c r="P59" i="13"/>
  <c r="D59" i="13"/>
  <c r="C59" i="13"/>
  <c r="H59" i="13"/>
  <c r="AR59" i="13"/>
  <c r="AN59" i="13"/>
  <c r="Z59" i="13"/>
  <c r="G59" i="13"/>
  <c r="Q59" i="13"/>
  <c r="AT59" i="13"/>
  <c r="W59" i="13"/>
  <c r="AF59" i="13" s="1"/>
  <c r="O59" i="13"/>
  <c r="Y59" i="13"/>
  <c r="AH59" i="13" s="1"/>
  <c r="AL59" i="13"/>
  <c r="U59" i="13"/>
  <c r="AP59" i="13"/>
  <c r="AM59" i="13"/>
  <c r="I59" i="13"/>
  <c r="E59" i="13"/>
  <c r="A58" i="13"/>
  <c r="AJ60" i="13"/>
  <c r="AE60" i="13"/>
  <c r="AD60" i="13"/>
  <c r="AK60" i="13"/>
  <c r="AF60" i="13"/>
  <c r="Z59" i="12"/>
  <c r="X75" i="12"/>
  <c r="Z60" i="12"/>
  <c r="AE62" i="12"/>
  <c r="Z62" i="12"/>
  <c r="AE75" i="12"/>
  <c r="AA75" i="12"/>
  <c r="Z71" i="12"/>
  <c r="AE65" i="12"/>
  <c r="Z56" i="12"/>
  <c r="AD55" i="12"/>
  <c r="AD56" i="12"/>
  <c r="AD58" i="12"/>
  <c r="AD60" i="12"/>
  <c r="AD61" i="12"/>
  <c r="X63" i="12"/>
  <c r="AA53" i="12"/>
  <c r="AF53" i="12"/>
  <c r="AF56" i="12"/>
  <c r="AF60" i="12"/>
  <c r="AF62" i="12"/>
  <c r="AC61" i="12"/>
  <c r="AA62" i="12"/>
  <c r="Y55" i="12"/>
  <c r="AF64" i="12"/>
  <c r="AF66" i="12"/>
  <c r="AF74" i="12"/>
  <c r="AF55" i="12"/>
  <c r="AA65" i="12"/>
  <c r="AA66" i="12"/>
  <c r="AA67" i="12"/>
  <c r="AA68" i="12"/>
  <c r="AA69" i="12"/>
  <c r="AA70" i="12"/>
  <c r="AA71" i="12"/>
  <c r="AA72" i="12"/>
  <c r="AA73" i="12"/>
  <c r="AA74" i="12"/>
  <c r="Z55" i="12"/>
  <c r="AB56" i="12"/>
  <c r="X58" i="12"/>
  <c r="AF59" i="12"/>
  <c r="Z58" i="12"/>
  <c r="AB61" i="12"/>
  <c r="Z68" i="12"/>
  <c r="Z61" i="12"/>
  <c r="Z66" i="12"/>
  <c r="Z53" i="12"/>
  <c r="Z54" i="12"/>
  <c r="X60" i="12"/>
  <c r="AB68" i="12"/>
  <c r="AB63" i="12"/>
  <c r="Z67" i="12"/>
  <c r="Z72" i="12"/>
  <c r="Z73" i="12"/>
  <c r="X61" i="12"/>
  <c r="AB64" i="12"/>
  <c r="X64" i="12"/>
  <c r="AD64" i="12"/>
  <c r="AD66" i="12"/>
  <c r="X67" i="12"/>
  <c r="X68" i="12"/>
  <c r="X70" i="12"/>
  <c r="X72" i="12"/>
  <c r="X73" i="12"/>
  <c r="X74" i="12"/>
  <c r="AB59" i="12"/>
  <c r="AC64" i="12"/>
  <c r="X53" i="12"/>
  <c r="Z65" i="12"/>
  <c r="X66" i="12"/>
  <c r="AB67" i="12"/>
  <c r="AB72" i="12"/>
  <c r="Z74" i="12"/>
  <c r="AF61" i="12"/>
  <c r="Z63" i="12"/>
  <c r="X54" i="12"/>
  <c r="AB74" i="12"/>
  <c r="X62" i="12"/>
  <c r="AG62" i="12"/>
  <c r="AC70" i="12"/>
  <c r="AC69" i="12"/>
  <c r="AC67" i="12"/>
  <c r="AC66" i="12"/>
  <c r="AC65" i="12"/>
  <c r="Y64" i="12"/>
  <c r="AE63" i="12"/>
  <c r="AC62" i="12"/>
  <c r="Y61" i="12"/>
  <c r="AG60" i="12"/>
  <c r="AG56" i="12"/>
  <c r="Y53" i="12"/>
  <c r="Y65" i="12"/>
  <c r="AE64" i="12"/>
  <c r="AE61" i="12"/>
  <c r="AC60" i="12"/>
  <c r="AE59" i="12"/>
  <c r="AE57" i="12"/>
  <c r="AC56" i="12"/>
  <c r="AE55" i="12"/>
  <c r="AE53" i="12"/>
  <c r="AE74" i="12"/>
  <c r="AE73" i="12"/>
  <c r="AE72" i="12"/>
  <c r="AE71" i="12"/>
  <c r="AE70" i="12"/>
  <c r="AE69" i="12"/>
  <c r="AE68" i="12"/>
  <c r="AE67" i="12"/>
  <c r="AE66" i="12"/>
  <c r="Y56" i="12"/>
  <c r="Y54" i="12"/>
  <c r="AG53" i="12"/>
  <c r="AE60" i="12"/>
  <c r="AC59" i="12"/>
  <c r="AE58" i="12"/>
  <c r="AE56" i="12"/>
  <c r="AG55" i="12"/>
  <c r="AE54" i="12"/>
  <c r="AC53" i="12"/>
  <c r="D4" i="18"/>
  <c r="O5" i="19"/>
  <c r="N5" i="19"/>
  <c r="C4" i="18"/>
  <c r="Z64" i="12"/>
  <c r="Z69" i="12"/>
  <c r="AB57" i="12"/>
  <c r="AB55" i="12"/>
  <c r="AG54" i="12"/>
  <c r="AD73" i="12"/>
  <c r="Z57" i="12"/>
  <c r="AB53" i="12"/>
  <c r="AB58" i="12"/>
  <c r="AB69" i="12"/>
  <c r="AB66" i="12"/>
  <c r="AF73" i="12"/>
  <c r="AD75" i="12"/>
  <c r="Z75" i="12"/>
  <c r="B3" i="18"/>
  <c r="M4" i="19"/>
  <c r="P5" i="19"/>
  <c r="E4" i="18"/>
  <c r="Q5" i="19"/>
  <c r="F4" i="18"/>
  <c r="R5" i="19"/>
  <c r="Y74" i="12"/>
  <c r="Y73" i="12"/>
  <c r="Y72" i="12"/>
  <c r="Y71" i="12"/>
  <c r="Y70" i="12"/>
  <c r="Y69" i="12"/>
  <c r="Y68" i="12"/>
  <c r="Y67" i="12"/>
  <c r="Y66" i="12"/>
  <c r="AG63" i="12"/>
  <c r="Y62" i="12"/>
  <c r="AB54" i="12"/>
  <c r="X56" i="12"/>
  <c r="AB62" i="12"/>
  <c r="AF65" i="12"/>
  <c r="AF69" i="12"/>
  <c r="AB73" i="12"/>
  <c r="D3" i="18"/>
  <c r="AG75" i="12"/>
  <c r="O4" i="19"/>
  <c r="AC75" i="12"/>
  <c r="Y75" i="12"/>
  <c r="C3" i="18"/>
  <c r="N4" i="19"/>
  <c r="AG64" i="12"/>
  <c r="AG61" i="12"/>
  <c r="AB60" i="12"/>
  <c r="AB65" i="12"/>
  <c r="AB71" i="12"/>
  <c r="AF63" i="12"/>
  <c r="AF71" i="12"/>
  <c r="P4" i="19"/>
  <c r="AF75" i="12"/>
  <c r="E3" i="18"/>
  <c r="AB75" i="12"/>
  <c r="F3" i="18"/>
  <c r="Q4" i="19"/>
  <c r="R4" i="19"/>
  <c r="B4" i="18"/>
  <c r="M5" i="19"/>
  <c r="AG74" i="12"/>
  <c r="AG73" i="12"/>
  <c r="AG72" i="12"/>
  <c r="AG71" i="12"/>
  <c r="AG70" i="12"/>
  <c r="AG69" i="12"/>
  <c r="AG68" i="12"/>
  <c r="AG67" i="12"/>
  <c r="AG66" i="12"/>
  <c r="AG65" i="12"/>
  <c r="Y63" i="12"/>
  <c r="Y59" i="12"/>
  <c r="AG58" i="12"/>
  <c r="Y57" i="12"/>
  <c r="AG59" i="12"/>
  <c r="Y58" i="12"/>
  <c r="AG57" i="12"/>
  <c r="AJ59" i="13" l="1"/>
  <c r="AK59" i="13"/>
  <c r="AE59" i="13"/>
  <c r="AD59" i="13"/>
  <c r="AI59" i="13"/>
  <c r="AG59" i="13"/>
  <c r="E58" i="13"/>
  <c r="U58" i="13"/>
  <c r="AA58" i="13"/>
  <c r="B58" i="13"/>
  <c r="V58" i="13"/>
  <c r="AL58" i="13"/>
  <c r="AB58" i="13"/>
  <c r="P58" i="13"/>
  <c r="AQ58" i="13"/>
  <c r="AM58" i="13"/>
  <c r="F58" i="13"/>
  <c r="D58" i="13"/>
  <c r="M58" i="13"/>
  <c r="AO58" i="13"/>
  <c r="AN58" i="13"/>
  <c r="Y58" i="13"/>
  <c r="AH58" i="13" s="1"/>
  <c r="AS58" i="13"/>
  <c r="C58" i="13"/>
  <c r="J58" i="13"/>
  <c r="G58" i="13"/>
  <c r="S58" i="13"/>
  <c r="K58" i="13"/>
  <c r="L58" i="13"/>
  <c r="Z58" i="13"/>
  <c r="AR58" i="13"/>
  <c r="R58" i="13"/>
  <c r="N58" i="13"/>
  <c r="AP58" i="13"/>
  <c r="H58" i="13"/>
  <c r="T58" i="13"/>
  <c r="AC58" i="13" s="1"/>
  <c r="Q58" i="13"/>
  <c r="X58" i="13"/>
  <c r="AG58" i="13" s="1"/>
  <c r="W58" i="13"/>
  <c r="O58" i="13"/>
  <c r="I58" i="13"/>
  <c r="AT58" i="13"/>
  <c r="A57" i="13"/>
  <c r="AC59" i="13"/>
  <c r="X59" i="12"/>
  <c r="AF58" i="12"/>
  <c r="AF54" i="12"/>
  <c r="AD68" i="12"/>
  <c r="X69" i="12"/>
  <c r="AF67" i="12"/>
  <c r="AF57" i="12"/>
  <c r="X57" i="12"/>
  <c r="X71" i="12"/>
  <c r="AF72" i="12"/>
  <c r="AD72" i="12"/>
  <c r="AF68" i="12"/>
  <c r="AC55" i="12"/>
  <c r="X55" i="12"/>
  <c r="AC63" i="12"/>
  <c r="AC58" i="12"/>
  <c r="X65" i="12"/>
  <c r="AC54" i="12"/>
  <c r="AD69" i="12"/>
  <c r="Y60" i="12"/>
  <c r="AC72" i="12"/>
  <c r="AH75" i="12"/>
  <c r="AC74" i="12"/>
  <c r="AF70" i="12"/>
  <c r="AA58" i="12"/>
  <c r="AA54" i="12"/>
  <c r="AD54" i="12"/>
  <c r="AD74" i="12"/>
  <c r="M12" i="19"/>
  <c r="AA60" i="12"/>
  <c r="AD62" i="12"/>
  <c r="AD70" i="12"/>
  <c r="AC57" i="12"/>
  <c r="AC73" i="12"/>
  <c r="AA63" i="12"/>
  <c r="AA59" i="12"/>
  <c r="AA57" i="12"/>
  <c r="AD67" i="12"/>
  <c r="AH58" i="12"/>
  <c r="AC68" i="12"/>
  <c r="AD71" i="12"/>
  <c r="AD65" i="12"/>
  <c r="AA56" i="12"/>
  <c r="AD63" i="12"/>
  <c r="AD59" i="12"/>
  <c r="AD57" i="12"/>
  <c r="AD53" i="12"/>
  <c r="AB70" i="12"/>
  <c r="AC71" i="12"/>
  <c r="AA64" i="12"/>
  <c r="AA61" i="12"/>
  <c r="AA55" i="12"/>
  <c r="N11" i="19"/>
  <c r="O11" i="19"/>
  <c r="M11" i="19"/>
  <c r="N12" i="19"/>
  <c r="Q11" i="19"/>
  <c r="P11" i="19"/>
  <c r="Q12" i="19"/>
  <c r="O12" i="19"/>
  <c r="P12" i="19"/>
  <c r="AI58" i="13" l="1"/>
  <c r="AJ58" i="13"/>
  <c r="AK58" i="13"/>
  <c r="AB57" i="13"/>
  <c r="AN57" i="13"/>
  <c r="T57" i="13"/>
  <c r="B57" i="13"/>
  <c r="Z57" i="13"/>
  <c r="AL57" i="13"/>
  <c r="AR57" i="13"/>
  <c r="R57" i="13"/>
  <c r="AM57" i="13"/>
  <c r="X57" i="13"/>
  <c r="V57" i="13"/>
  <c r="J57" i="13"/>
  <c r="Y57" i="13"/>
  <c r="P57" i="13"/>
  <c r="N57" i="13"/>
  <c r="Q57" i="13"/>
  <c r="H57" i="13"/>
  <c r="F57" i="13"/>
  <c r="G57" i="13"/>
  <c r="C57" i="13"/>
  <c r="AA57" i="13"/>
  <c r="I57" i="13"/>
  <c r="AQ57" i="13"/>
  <c r="K57" i="13"/>
  <c r="D57" i="13"/>
  <c r="AT57" i="13"/>
  <c r="E57" i="13"/>
  <c r="AS57" i="13"/>
  <c r="AP57" i="13"/>
  <c r="L57" i="13"/>
  <c r="U57" i="13"/>
  <c r="AD57" i="13" s="1"/>
  <c r="AO57" i="13"/>
  <c r="O57" i="13"/>
  <c r="M57" i="13"/>
  <c r="S57" i="13"/>
  <c r="W57" i="13"/>
  <c r="AF57" i="13" s="1"/>
  <c r="A56" i="13"/>
  <c r="AE58" i="13"/>
  <c r="AD58" i="13"/>
  <c r="AF58" i="13"/>
  <c r="AH68" i="12"/>
  <c r="AH60" i="12"/>
  <c r="AH66" i="12"/>
  <c r="AH69" i="12"/>
  <c r="AH71" i="12"/>
  <c r="AH63" i="12"/>
  <c r="AH64" i="12"/>
  <c r="AH73" i="12"/>
  <c r="AH74" i="12"/>
  <c r="AH54" i="12"/>
  <c r="AH57" i="12"/>
  <c r="AH67" i="12"/>
  <c r="AH72" i="12"/>
  <c r="M19" i="19"/>
  <c r="AH53" i="12"/>
  <c r="AH70" i="12"/>
  <c r="Q19" i="19"/>
  <c r="P19" i="19"/>
  <c r="AH65" i="12"/>
  <c r="N19" i="19"/>
  <c r="AH61" i="12"/>
  <c r="O20" i="19"/>
  <c r="AH55" i="12"/>
  <c r="AH56" i="12"/>
  <c r="O19" i="19"/>
  <c r="AH59" i="12"/>
  <c r="AH62" i="12"/>
  <c r="P20" i="19"/>
  <c r="N20" i="19"/>
  <c r="Q20" i="19"/>
  <c r="M20" i="19"/>
  <c r="AE57" i="13" l="1"/>
  <c r="AC57" i="13"/>
  <c r="S56" i="13"/>
  <c r="C56" i="13"/>
  <c r="I56" i="13"/>
  <c r="AO56" i="13"/>
  <c r="AA56" i="13"/>
  <c r="P56" i="13"/>
  <c r="K56" i="13"/>
  <c r="H56" i="13"/>
  <c r="AB56" i="13"/>
  <c r="AR56" i="13"/>
  <c r="AM56" i="13"/>
  <c r="L56" i="13"/>
  <c r="Y56" i="13"/>
  <c r="AS56" i="13"/>
  <c r="AQ56" i="13"/>
  <c r="D56" i="13"/>
  <c r="N56" i="13"/>
  <c r="J56" i="13"/>
  <c r="AN56" i="13"/>
  <c r="X56" i="13"/>
  <c r="G56" i="13"/>
  <c r="E56" i="13"/>
  <c r="W56" i="13"/>
  <c r="AF56" i="13" s="1"/>
  <c r="U56" i="13"/>
  <c r="O56" i="13"/>
  <c r="M56" i="13"/>
  <c r="Z56" i="13"/>
  <c r="AI56" i="13" s="1"/>
  <c r="Q56" i="13"/>
  <c r="AT56" i="13"/>
  <c r="R56" i="13"/>
  <c r="AL56" i="13"/>
  <c r="B56" i="13"/>
  <c r="V56" i="13"/>
  <c r="AE56" i="13" s="1"/>
  <c r="AP56" i="13"/>
  <c r="T56" i="13"/>
  <c r="F56" i="13"/>
  <c r="A55" i="13"/>
  <c r="AJ57" i="13"/>
  <c r="AH57" i="13"/>
  <c r="AI57" i="13"/>
  <c r="AG57" i="13"/>
  <c r="AK57" i="13"/>
  <c r="AG56" i="13" l="1"/>
  <c r="AD56" i="13"/>
  <c r="AN55" i="13"/>
  <c r="K55" i="13"/>
  <c r="Q55" i="13"/>
  <c r="Y55" i="13"/>
  <c r="AR55" i="13"/>
  <c r="AP55" i="13"/>
  <c r="I55" i="13"/>
  <c r="W55" i="13"/>
  <c r="U55" i="13"/>
  <c r="D55" i="13"/>
  <c r="AA55" i="13"/>
  <c r="AS55" i="13"/>
  <c r="O55" i="13"/>
  <c r="M55" i="13"/>
  <c r="S55" i="13"/>
  <c r="X55" i="13"/>
  <c r="G55" i="13"/>
  <c r="E55" i="13"/>
  <c r="N55" i="13"/>
  <c r="AQ55" i="13"/>
  <c r="C55" i="13"/>
  <c r="P55" i="13"/>
  <c r="F55" i="13"/>
  <c r="AL55" i="13"/>
  <c r="T55" i="13"/>
  <c r="AC55" i="13" s="1"/>
  <c r="AO55" i="13"/>
  <c r="AB55" i="13"/>
  <c r="B55" i="13"/>
  <c r="L55" i="13"/>
  <c r="AT55" i="13"/>
  <c r="V55" i="13"/>
  <c r="AE55" i="13" s="1"/>
  <c r="Z55" i="13"/>
  <c r="AI55" i="13" s="1"/>
  <c r="R55" i="13"/>
  <c r="H55" i="13"/>
  <c r="AM55" i="13"/>
  <c r="J55" i="13"/>
  <c r="A54" i="13"/>
  <c r="AH56" i="13"/>
  <c r="AJ56" i="13"/>
  <c r="AC56" i="13"/>
  <c r="AK56" i="13"/>
  <c r="AD55" i="13" l="1"/>
  <c r="AG55" i="13"/>
  <c r="AF55" i="13"/>
  <c r="AN54" i="13"/>
  <c r="R54" i="13"/>
  <c r="X54" i="13"/>
  <c r="J54" i="13"/>
  <c r="O54" i="13"/>
  <c r="D54" i="13"/>
  <c r="G54" i="13"/>
  <c r="AT54" i="13"/>
  <c r="AL54" i="13"/>
  <c r="AA54" i="13"/>
  <c r="P54" i="13"/>
  <c r="AR54" i="13"/>
  <c r="AP54" i="13"/>
  <c r="S54" i="13"/>
  <c r="U54" i="13"/>
  <c r="W54" i="13"/>
  <c r="F54" i="13"/>
  <c r="L54" i="13"/>
  <c r="AM54" i="13"/>
  <c r="Q54" i="13"/>
  <c r="AQ54" i="13"/>
  <c r="I54" i="13"/>
  <c r="V54" i="13"/>
  <c r="AE54" i="13" s="1"/>
  <c r="AB54" i="13"/>
  <c r="AK54" i="13" s="1"/>
  <c r="N54" i="13"/>
  <c r="T54" i="13"/>
  <c r="AC54" i="13" s="1"/>
  <c r="AO54" i="13"/>
  <c r="Z54" i="13"/>
  <c r="AI54" i="13" s="1"/>
  <c r="H54" i="13"/>
  <c r="K54" i="13"/>
  <c r="B54" i="13"/>
  <c r="C54" i="13"/>
  <c r="Y54" i="13"/>
  <c r="AS54" i="13"/>
  <c r="M54" i="13"/>
  <c r="E54" i="13"/>
  <c r="A53" i="13"/>
  <c r="AH55" i="13"/>
  <c r="AK55" i="13"/>
  <c r="AJ55" i="13"/>
  <c r="AD54" i="13" l="1"/>
  <c r="J53" i="13"/>
  <c r="Z53" i="13"/>
  <c r="X53" i="13"/>
  <c r="R53" i="13"/>
  <c r="H53" i="13"/>
  <c r="AQ53" i="13"/>
  <c r="AO53" i="13"/>
  <c r="S53" i="13"/>
  <c r="Q53" i="13"/>
  <c r="AR53" i="13"/>
  <c r="AB53" i="13"/>
  <c r="W53" i="13"/>
  <c r="T53" i="13"/>
  <c r="C53" i="13"/>
  <c r="O53" i="13"/>
  <c r="L53" i="13"/>
  <c r="AM53" i="13"/>
  <c r="P53" i="13"/>
  <c r="AN53" i="13"/>
  <c r="N53" i="13"/>
  <c r="AL53" i="13"/>
  <c r="E53" i="13"/>
  <c r="G53" i="13"/>
  <c r="B53" i="13"/>
  <c r="V53" i="13"/>
  <c r="AT53" i="13"/>
  <c r="D53" i="13"/>
  <c r="AP53" i="13"/>
  <c r="AA53" i="13"/>
  <c r="AS53" i="13"/>
  <c r="I53" i="13"/>
  <c r="F53" i="13"/>
  <c r="U53" i="13"/>
  <c r="AD53" i="13" s="1"/>
  <c r="K53" i="13"/>
  <c r="M53" i="13"/>
  <c r="Y53" i="13"/>
  <c r="AH53" i="13" s="1"/>
  <c r="A52" i="13"/>
  <c r="AG54" i="13"/>
  <c r="AJ54" i="13"/>
  <c r="AH54" i="13"/>
  <c r="AF54" i="13"/>
  <c r="AJ53" i="13" l="1"/>
  <c r="AE53" i="13"/>
  <c r="AF53" i="13"/>
  <c r="AK53" i="13"/>
  <c r="AG53" i="13"/>
  <c r="AS52" i="13"/>
  <c r="Z52" i="13"/>
  <c r="AM52" i="13"/>
  <c r="H52" i="13"/>
  <c r="W52" i="13"/>
  <c r="N52" i="13"/>
  <c r="AA52" i="13"/>
  <c r="J52" i="13"/>
  <c r="Q52" i="13"/>
  <c r="G52" i="13"/>
  <c r="AN52" i="13"/>
  <c r="S52" i="13"/>
  <c r="B52" i="13"/>
  <c r="I52" i="13"/>
  <c r="X52" i="13"/>
  <c r="K52" i="13"/>
  <c r="AR52" i="13"/>
  <c r="C52" i="13"/>
  <c r="P52" i="13"/>
  <c r="V52" i="13"/>
  <c r="AB52" i="13"/>
  <c r="L52" i="13"/>
  <c r="D52" i="13"/>
  <c r="AO52" i="13"/>
  <c r="AP52" i="13"/>
  <c r="R52" i="13"/>
  <c r="AL52" i="13"/>
  <c r="O52" i="13"/>
  <c r="AT52" i="13"/>
  <c r="M52" i="13"/>
  <c r="T52" i="13"/>
  <c r="E52" i="13"/>
  <c r="Y52" i="13"/>
  <c r="AQ52" i="13"/>
  <c r="F52" i="13"/>
  <c r="U52" i="13"/>
  <c r="AD52" i="13" s="1"/>
  <c r="A51" i="13"/>
  <c r="AC53" i="13"/>
  <c r="AI53" i="13"/>
  <c r="AI52" i="13" l="1"/>
  <c r="AE52" i="13"/>
  <c r="S51" i="13"/>
  <c r="B51" i="13"/>
  <c r="I51" i="13"/>
  <c r="C51" i="13"/>
  <c r="X51" i="13"/>
  <c r="AQ51" i="13"/>
  <c r="P51" i="13"/>
  <c r="AR51" i="13"/>
  <c r="AN51" i="13"/>
  <c r="R51" i="13"/>
  <c r="Y51" i="13"/>
  <c r="AH51" i="13" s="1"/>
  <c r="G51" i="13"/>
  <c r="AO51" i="13"/>
  <c r="J51" i="13"/>
  <c r="AT51" i="13"/>
  <c r="W51" i="13"/>
  <c r="AA51" i="13"/>
  <c r="AL51" i="13"/>
  <c r="AS51" i="13"/>
  <c r="K51" i="13"/>
  <c r="Q51" i="13"/>
  <c r="H51" i="13"/>
  <c r="V51" i="13"/>
  <c r="N51" i="13"/>
  <c r="F51" i="13"/>
  <c r="AB51" i="13"/>
  <c r="AM51" i="13"/>
  <c r="M51" i="13"/>
  <c r="Z51" i="13"/>
  <c r="AI51" i="13" s="1"/>
  <c r="AP51" i="13"/>
  <c r="O51" i="13"/>
  <c r="D51" i="13"/>
  <c r="T51" i="13"/>
  <c r="AC51" i="13" s="1"/>
  <c r="L51" i="13"/>
  <c r="E51" i="13"/>
  <c r="U51" i="13"/>
  <c r="A50" i="13"/>
  <c r="AK52" i="13"/>
  <c r="AF52" i="13"/>
  <c r="AH52" i="13"/>
  <c r="AC52" i="13"/>
  <c r="AG52" i="13"/>
  <c r="AJ52" i="13"/>
  <c r="AG51" i="13" l="1"/>
  <c r="AJ51" i="13"/>
  <c r="AF51" i="13"/>
  <c r="AE51" i="13"/>
  <c r="AD51" i="13"/>
  <c r="G50" i="13"/>
  <c r="V50" i="13"/>
  <c r="Y50" i="13"/>
  <c r="AL50" i="13"/>
  <c r="F50" i="13"/>
  <c r="AN50" i="13"/>
  <c r="Q50" i="13"/>
  <c r="X50" i="13"/>
  <c r="J50" i="13"/>
  <c r="W50" i="13"/>
  <c r="AF50" i="13" s="1"/>
  <c r="AQ50" i="13"/>
  <c r="K50" i="13"/>
  <c r="AO50" i="13"/>
  <c r="AM50" i="13"/>
  <c r="I50" i="13"/>
  <c r="AR50" i="13"/>
  <c r="S50" i="13"/>
  <c r="H50" i="13"/>
  <c r="Z50" i="13"/>
  <c r="AI50" i="13" s="1"/>
  <c r="AT50" i="13"/>
  <c r="AS50" i="13"/>
  <c r="N50" i="13"/>
  <c r="C50" i="13"/>
  <c r="R50" i="13"/>
  <c r="P50" i="13"/>
  <c r="O50" i="13"/>
  <c r="T50" i="13"/>
  <c r="AC50" i="13" s="1"/>
  <c r="B50" i="13"/>
  <c r="U50" i="13"/>
  <c r="AB50" i="13"/>
  <c r="AK50" i="13" s="1"/>
  <c r="M50" i="13"/>
  <c r="D50" i="13"/>
  <c r="E50" i="13"/>
  <c r="L50" i="13"/>
  <c r="AA50" i="13"/>
  <c r="AP50" i="13"/>
  <c r="AK51" i="13"/>
  <c r="AD50" i="13" l="1"/>
  <c r="AJ50" i="13"/>
  <c r="AH50" i="13"/>
  <c r="AG50" i="13"/>
  <c r="AE50" i="13"/>
</calcChain>
</file>

<file path=xl/sharedStrings.xml><?xml version="1.0" encoding="utf-8"?>
<sst xmlns="http://schemas.openxmlformats.org/spreadsheetml/2006/main" count="588" uniqueCount="322">
  <si>
    <t>$ imports from:</t>
  </si>
  <si>
    <t>% of product from:</t>
  </si>
  <si>
    <t>Product</t>
  </si>
  <si>
    <t>World</t>
  </si>
  <si>
    <t>NZ</t>
  </si>
  <si>
    <t>Rest of World</t>
  </si>
  <si>
    <t>Dairy</t>
  </si>
  <si>
    <t>Seafood</t>
  </si>
  <si>
    <t>Beverages</t>
  </si>
  <si>
    <t>Footwear</t>
  </si>
  <si>
    <t>Total</t>
  </si>
  <si>
    <t>TOTAL</t>
  </si>
  <si>
    <t>Chinese Imports: From the World, NZ &amp; Rest of the World</t>
  </si>
  <si>
    <t>Grand Total</t>
  </si>
  <si>
    <t>China</t>
  </si>
  <si>
    <t>South Korea</t>
  </si>
  <si>
    <t>India</t>
  </si>
  <si>
    <t>Japan</t>
  </si>
  <si>
    <t>Fiji</t>
  </si>
  <si>
    <t>Other</t>
  </si>
  <si>
    <t>Source: Immigration NZ, NZIER</t>
  </si>
  <si>
    <t xml:space="preserve">  All allocated products (SITC 0 to 8 + 961 + 971)</t>
  </si>
  <si>
    <t>Furniture</t>
  </si>
  <si>
    <t>Source: Statistics NZ, NZIER</t>
  </si>
  <si>
    <t>Australia</t>
  </si>
  <si>
    <t>Germany</t>
  </si>
  <si>
    <t>Italy</t>
  </si>
  <si>
    <t>Netherlands</t>
  </si>
  <si>
    <t>Singapore</t>
  </si>
  <si>
    <t>Switzerland</t>
  </si>
  <si>
    <t>Taiwan</t>
  </si>
  <si>
    <t>Credit</t>
  </si>
  <si>
    <t>Debit</t>
  </si>
  <si>
    <t>UK</t>
  </si>
  <si>
    <t>USA</t>
  </si>
  <si>
    <t>Chinese</t>
  </si>
  <si>
    <t>French</t>
  </si>
  <si>
    <t>Japanese</t>
  </si>
  <si>
    <t>Source: MinEdu, NZCC</t>
  </si>
  <si>
    <t>Canada</t>
  </si>
  <si>
    <t>Philippines</t>
  </si>
  <si>
    <t>South Africa</t>
  </si>
  <si>
    <t>Permanent &amp; Long Term Arrivals</t>
  </si>
  <si>
    <t>Permanent &amp; Long Term Departures</t>
  </si>
  <si>
    <t xml:space="preserve">Permanent &amp; Long Term Net </t>
  </si>
  <si>
    <t>Permanent &amp; long term arrivals, departures and net</t>
  </si>
  <si>
    <t xml:space="preserve">Source: Statistics NZ, NZIER </t>
  </si>
  <si>
    <t>Indicator</t>
  </si>
  <si>
    <t>Visitor spending, $m, annual total</t>
  </si>
  <si>
    <t>Visitor arrivals, annual total</t>
  </si>
  <si>
    <t>Country</t>
  </si>
  <si>
    <t>S. Korea</t>
  </si>
  <si>
    <t xml:space="preserve">Visitor arrivals &amp; spending </t>
  </si>
  <si>
    <t>Exports &amp; imports - top 10 trading partners</t>
  </si>
  <si>
    <t>$b traded, 12month running total</t>
  </si>
  <si>
    <t>Source: Statistics NZ, Overseas Merchandise Trade</t>
  </si>
  <si>
    <t>All countries</t>
  </si>
  <si>
    <t>Indonesia</t>
  </si>
  <si>
    <t>Malaysia</t>
  </si>
  <si>
    <t>Other countries</t>
  </si>
  <si>
    <t>Source: Statistics NZ</t>
  </si>
  <si>
    <t>Meat</t>
  </si>
  <si>
    <t>Exports &amp; re-exports, FOB $b</t>
  </si>
  <si>
    <t>Imports, CIF, $b</t>
  </si>
  <si>
    <t>Key charts &amp; tables</t>
  </si>
  <si>
    <t>Last updated:</t>
  </si>
  <si>
    <t>NZ China Council - Key Indicators</t>
  </si>
  <si>
    <t>Updated by:</t>
  </si>
  <si>
    <t>Admin details:</t>
  </si>
  <si>
    <t>Email:</t>
  </si>
  <si>
    <t>NZIER</t>
  </si>
  <si>
    <t xml:space="preserve">Source: Statistics NZ, MBIE, World Bank WDI, NZIER </t>
  </si>
  <si>
    <t>Number of persons</t>
  </si>
  <si>
    <t>% of total</t>
  </si>
  <si>
    <t>Hong Kong (SAR)</t>
  </si>
  <si>
    <t>Investment stock: Foreign investment in NZ &amp; NZ investment abroad</t>
  </si>
  <si>
    <t>Total investment, NZ$m</t>
  </si>
  <si>
    <t>FDI investment by China</t>
  </si>
  <si>
    <t>To NZ</t>
  </si>
  <si>
    <t>To all countries</t>
  </si>
  <si>
    <t>Spanish</t>
  </si>
  <si>
    <t>German</t>
  </si>
  <si>
    <t>UAE</t>
  </si>
  <si>
    <t>Venezuela</t>
  </si>
  <si>
    <t>Algeria</t>
  </si>
  <si>
    <t>Thailand</t>
  </si>
  <si>
    <t>Wood</t>
  </si>
  <si>
    <t>Drivers of top commodity export growth, top 10 export markets</t>
  </si>
  <si>
    <t>Non-top3</t>
  </si>
  <si>
    <t>Formal commodity names</t>
  </si>
  <si>
    <t>Short commodity names</t>
  </si>
  <si>
    <t>NZ trade with top 5 markets</t>
  </si>
  <si>
    <t>Chinese investment abroad (note, not official data)</t>
  </si>
  <si>
    <t>Source: Heritage Foundation</t>
  </si>
  <si>
    <t>http://www.heritage.org/research/projects/china-global-investment-tracker-interactive-map</t>
  </si>
  <si>
    <t>Brazil</t>
  </si>
  <si>
    <t>Britain</t>
  </si>
  <si>
    <t>Ethiopia</t>
  </si>
  <si>
    <t>France</t>
  </si>
  <si>
    <t>Ghana</t>
  </si>
  <si>
    <t>Greece</t>
  </si>
  <si>
    <t>Iran</t>
  </si>
  <si>
    <t>Kazakhstan</t>
  </si>
  <si>
    <t>Nepal</t>
  </si>
  <si>
    <t>New Zealand</t>
  </si>
  <si>
    <t>Pakistan</t>
  </si>
  <si>
    <t>Papua New Guinea</t>
  </si>
  <si>
    <t>Sri Lanka</t>
  </si>
  <si>
    <t>Turkey</t>
  </si>
  <si>
    <t>Zimbabwe</t>
  </si>
  <si>
    <t>Average spend per visit</t>
  </si>
  <si>
    <t>Average length of stay</t>
  </si>
  <si>
    <t>Trade balance, $b</t>
  </si>
  <si>
    <t>Key shares by country</t>
  </si>
  <si>
    <t>Exports</t>
  </si>
  <si>
    <t>Imports</t>
  </si>
  <si>
    <t>Migrants</t>
  </si>
  <si>
    <t>Visitors</t>
  </si>
  <si>
    <t>Foreign investment in NZ</t>
  </si>
  <si>
    <t>NZ investment abroad</t>
  </si>
  <si>
    <t>Students with valid visas in NZ</t>
  </si>
  <si>
    <t>Year ending</t>
  </si>
  <si>
    <t>Year ending:</t>
  </si>
  <si>
    <t>http://unctad.org/Sections/dite_fdistat/docs/webdiaeia2014d3_CHN.pdf</t>
  </si>
  <si>
    <t>Guinea</t>
  </si>
  <si>
    <t>Russian Federation</t>
  </si>
  <si>
    <t>Peru</t>
  </si>
  <si>
    <t>Tanzania</t>
  </si>
  <si>
    <t>Spain</t>
  </si>
  <si>
    <t>Bolivia</t>
  </si>
  <si>
    <t>Bangladesh</t>
  </si>
  <si>
    <t>Namibia</t>
  </si>
  <si>
    <t>Israel</t>
  </si>
  <si>
    <t>Congo</t>
  </si>
  <si>
    <t>To all other countries</t>
  </si>
  <si>
    <t>Key metrics by market</t>
  </si>
  <si>
    <t>% share of total</t>
  </si>
  <si>
    <t>Ranking</t>
  </si>
  <si>
    <t>Chinese language students</t>
  </si>
  <si>
    <t>Chinese language teaching in NZ, at schools</t>
  </si>
  <si>
    <t>Spend per day</t>
  </si>
  <si>
    <t xml:space="preserve">Updated: </t>
  </si>
  <si>
    <t>China imports</t>
  </si>
  <si>
    <t>New Zealand imports</t>
  </si>
  <si>
    <t>Total all products</t>
  </si>
  <si>
    <t>Kyrgyzstan</t>
  </si>
  <si>
    <t>Portugal</t>
  </si>
  <si>
    <t>Saudi Arabia</t>
  </si>
  <si>
    <t>Montenegro</t>
  </si>
  <si>
    <t>Cameroon</t>
  </si>
  <si>
    <t>Turkmenistan</t>
  </si>
  <si>
    <t>Eritrea</t>
  </si>
  <si>
    <t>Belarus</t>
  </si>
  <si>
    <t xml:space="preserve">South Sudan </t>
  </si>
  <si>
    <t>Fruit and nuts</t>
  </si>
  <si>
    <t>Electrical machinery</t>
  </si>
  <si>
    <t>Minerals</t>
  </si>
  <si>
    <t>Chemicals</t>
  </si>
  <si>
    <t>Aluminium</t>
  </si>
  <si>
    <t>Mechanical machinery</t>
  </si>
  <si>
    <t>Source:</t>
  </si>
  <si>
    <t>Christina Leung</t>
  </si>
  <si>
    <t>christina.leung@nzier.org.nz</t>
  </si>
  <si>
    <t>US$ millions, Year to June 2014</t>
  </si>
  <si>
    <t>Updated 10 June 2014</t>
  </si>
  <si>
    <t>Updated 10.6.15</t>
  </si>
  <si>
    <t>All commodities</t>
  </si>
  <si>
    <t>Dairy, meat &amp; forestry</t>
  </si>
  <si>
    <t>Other commodities</t>
  </si>
  <si>
    <t>2000 Year</t>
  </si>
  <si>
    <t>2001 Year</t>
  </si>
  <si>
    <t>2002 Year</t>
  </si>
  <si>
    <t>2003 Year</t>
  </si>
  <si>
    <t>2004 Year</t>
  </si>
  <si>
    <t>2005 Year</t>
  </si>
  <si>
    <t>2006 Year</t>
  </si>
  <si>
    <t>2007 Year</t>
  </si>
  <si>
    <t>2008 Year</t>
  </si>
  <si>
    <t>2009 Year</t>
  </si>
  <si>
    <t>2010 Year</t>
  </si>
  <si>
    <t>2011 Year</t>
  </si>
  <si>
    <t>2012 Year</t>
  </si>
  <si>
    <t>2013 Year</t>
  </si>
  <si>
    <t>2014 Year</t>
  </si>
  <si>
    <t xml:space="preserve">Share of NZ exports to China </t>
  </si>
  <si>
    <t>Herfinadahl Index concentration of Chinese imports from the world and NZ</t>
  </si>
  <si>
    <t xml:space="preserve">World </t>
  </si>
  <si>
    <t>Major Trading Partners - New Zealand's Total Exports to China</t>
  </si>
  <si>
    <t>Major Trading Partners - New Zealand's Total Exports to USA</t>
  </si>
  <si>
    <t>Major Trading Partners - New Zealand's Total Exports to United Kingdom</t>
  </si>
  <si>
    <t>Major Trading Partners - New Zealand's Total Exports to Japan</t>
  </si>
  <si>
    <t>Major Trading Partners - New Zealand's Total Exports to Australia</t>
  </si>
  <si>
    <t>Export Volumes</t>
  </si>
  <si>
    <t xml:space="preserve">  04 Dairy produce; birds' eggs; natural honey; edible products of animal origin, not elsewhere specified or included</t>
  </si>
  <si>
    <t xml:space="preserve">  02 Meat and edible meat offal</t>
  </si>
  <si>
    <t xml:space="preserve">  44 Wood and articles of wood; wood charcoal</t>
  </si>
  <si>
    <t xml:space="preserve">  08 Fruit and nuts, edible; peel of citrus fruit or melons</t>
  </si>
  <si>
    <t xml:space="preserve">  22 Beverages, spirits and vinegar</t>
  </si>
  <si>
    <t xml:space="preserve">  84 Nuclear reactors, boilers, machinery and mechanical appliances; parts thereof</t>
  </si>
  <si>
    <t xml:space="preserve">  35 Albuminoidal substances; modified starches; glues; enzymes</t>
  </si>
  <si>
    <t xml:space="preserve">  03 Fish and crustaceans, molluscs and other aquatic invertebrates</t>
  </si>
  <si>
    <t xml:space="preserve">  85 Electrical machinery and equipment and parts thereof; sound recorders and reproducers; television image and sound recorders and reproducers, parts and accessories of such articles</t>
  </si>
  <si>
    <t xml:space="preserve">  76 Aluminium and articles thereof</t>
  </si>
  <si>
    <t xml:space="preserve">  27 Mineral fuels, mineral oils and products of their distillation; bituminous substances; mineral waxes</t>
  </si>
  <si>
    <t>Size of market in 2015</t>
  </si>
  <si>
    <t>Secondary School</t>
  </si>
  <si>
    <t>Primary School</t>
  </si>
  <si>
    <t>Primary</t>
  </si>
  <si>
    <t>Secondary</t>
  </si>
  <si>
    <t>Table 22</t>
  </si>
  <si>
    <t>Key characteristics of visitors from the People's Republic of China</t>
  </si>
  <si>
    <t>Key characteristic</t>
  </si>
  <si>
    <t>Change</t>
  </si>
  <si>
    <t>Number</t>
  </si>
  <si>
    <t>Percent</t>
  </si>
  <si>
    <t>Total visitor arrivals</t>
  </si>
  <si>
    <t>Travel purpose</t>
  </si>
  <si>
    <t>Holiday</t>
  </si>
  <si>
    <t>Visiting friends &amp; relatives</t>
  </si>
  <si>
    <t>Business</t>
  </si>
  <si>
    <t>Education</t>
  </si>
  <si>
    <t>Conferences &amp; conventions</t>
  </si>
  <si>
    <t xml:space="preserve">Age group (years) </t>
  </si>
  <si>
    <t>Under 15</t>
  </si>
  <si>
    <t>15–24</t>
  </si>
  <si>
    <t>25–34</t>
  </si>
  <si>
    <t>35–44</t>
  </si>
  <si>
    <t>45–54</t>
  </si>
  <si>
    <t>55–64</t>
  </si>
  <si>
    <t>65+</t>
  </si>
  <si>
    <t>Length of stay (days)</t>
  </si>
  <si>
    <t>1–3</t>
  </si>
  <si>
    <t>4–7</t>
  </si>
  <si>
    <t>8–14</t>
  </si>
  <si>
    <t>15–21</t>
  </si>
  <si>
    <t>22 and over</t>
  </si>
  <si>
    <t>Median</t>
  </si>
  <si>
    <t>...</t>
  </si>
  <si>
    <t>New Zealand port</t>
  </si>
  <si>
    <t>Auckland airport</t>
  </si>
  <si>
    <t>Christchurch airport</t>
  </si>
  <si>
    <t>Queenstown airport</t>
  </si>
  <si>
    <t>Wellington airport</t>
  </si>
  <si>
    <t>Closest port of flight</t>
  </si>
  <si>
    <t>Guangzhou</t>
  </si>
  <si>
    <t>Shanghai</t>
  </si>
  <si>
    <t>Brisbane</t>
  </si>
  <si>
    <t>Sydney</t>
  </si>
  <si>
    <t>Melbourne</t>
  </si>
  <si>
    <t>Hong Kong</t>
  </si>
  <si>
    <t>Coolangatta</t>
  </si>
  <si>
    <t>Citizenship</t>
  </si>
  <si>
    <t>China, People's Republic of</t>
  </si>
  <si>
    <t>United States of America</t>
  </si>
  <si>
    <r>
      <t xml:space="preserve">Symbol: </t>
    </r>
    <r>
      <rPr>
        <sz val="8"/>
        <color indexed="8"/>
        <rFont val="Arial Mäori"/>
        <family val="2"/>
      </rPr>
      <t>… not applicable</t>
    </r>
  </si>
  <si>
    <r>
      <rPr>
        <b/>
        <sz val="8"/>
        <color indexed="8"/>
        <rFont val="Arial Mäori"/>
        <family val="2"/>
      </rPr>
      <t>Source:</t>
    </r>
    <r>
      <rPr>
        <sz val="8"/>
        <color indexed="8"/>
        <rFont val="Arial Mäori"/>
        <family val="2"/>
      </rPr>
      <t xml:space="preserve"> Statistics New Zealand</t>
    </r>
  </si>
  <si>
    <t>Student visa flows</t>
  </si>
  <si>
    <t>Student visa numbers</t>
  </si>
  <si>
    <t>http://www.enz.govt.nz/sites/public_files/Regional%20visa%20dashboard%20FY%202015.pdf</t>
  </si>
  <si>
    <t>http://www.enz.govt.nz/markets-research/china</t>
  </si>
  <si>
    <t xml:space="preserve">Australia </t>
  </si>
  <si>
    <t>Source: COMTRADE, NZIER</t>
  </si>
  <si>
    <t>No update since April 2016</t>
  </si>
  <si>
    <t>Beijing</t>
  </si>
  <si>
    <t>http://www.enz.govt.nz/assets/Uploads/June-2016-Student-Visa-Dashboard.pdf</t>
  </si>
  <si>
    <t>Only provides June year numbers for 2015 and 2016</t>
  </si>
  <si>
    <t>updated:</t>
  </si>
  <si>
    <t>28.09.16</t>
  </si>
  <si>
    <t>3.2.17</t>
  </si>
  <si>
    <t>Size of market in 2016</t>
  </si>
  <si>
    <t>Updated 13/7/2017</t>
  </si>
  <si>
    <t>Change in exports, 2009-2017, $b, Year to March</t>
  </si>
  <si>
    <t>Drivers of NZ exports by commodity &amp; country over the past 7 years</t>
  </si>
  <si>
    <t>23.7.14</t>
  </si>
  <si>
    <t>Boilers and mechanical appliances</t>
  </si>
  <si>
    <t>Knitted clothing</t>
  </si>
  <si>
    <t>Other clothing</t>
  </si>
  <si>
    <t>Plastics</t>
  </si>
  <si>
    <t>Articles of iron or steel</t>
  </si>
  <si>
    <t>Toys, games and sports</t>
  </si>
  <si>
    <t>Vehicles</t>
  </si>
  <si>
    <t>ger</t>
  </si>
  <si>
    <t>Year ended May 2013–17</t>
  </si>
  <si>
    <t>Year ended May</t>
  </si>
  <si>
    <t>2016–17</t>
  </si>
  <si>
    <t>Shenzhen</t>
  </si>
  <si>
    <t>Chongqing</t>
  </si>
  <si>
    <t>1.1</t>
  </si>
  <si>
    <t>-2.3</t>
  </si>
  <si>
    <t>13.3</t>
  </si>
  <si>
    <t>20.1</t>
  </si>
  <si>
    <t>17.8</t>
  </si>
  <si>
    <t>23.2</t>
  </si>
  <si>
    <t>10.5</t>
  </si>
  <si>
    <t>1.8</t>
  </si>
  <si>
    <t>3.9</t>
  </si>
  <si>
    <t>-0.7</t>
  </si>
  <si>
    <t>0.1</t>
  </si>
  <si>
    <t>-0.5</t>
  </si>
  <si>
    <t>-1.3</t>
  </si>
  <si>
    <t>-8.5</t>
  </si>
  <si>
    <t>-16.1</t>
  </si>
  <si>
    <t>21.9</t>
  </si>
  <si>
    <t>6.8</t>
  </si>
  <si>
    <t>12.9</t>
  </si>
  <si>
    <t>0.0</t>
  </si>
  <si>
    <t>13.4</t>
  </si>
  <si>
    <t>-10.6</t>
  </si>
  <si>
    <t>12.3</t>
  </si>
  <si>
    <t>2.1</t>
  </si>
  <si>
    <t>-20.6</t>
  </si>
  <si>
    <t>-16.5</t>
  </si>
  <si>
    <t>10.2</t>
  </si>
  <si>
    <t>-13.9</t>
  </si>
  <si>
    <t>77.0</t>
  </si>
  <si>
    <t>0.7</t>
  </si>
  <si>
    <t>8.3</t>
  </si>
  <si>
    <t>13.8</t>
  </si>
  <si>
    <t>8.2</t>
  </si>
  <si>
    <t>https://www.educationcounts.govt.nz/statistics/international-education/international-students-in-new-zealand</t>
  </si>
  <si>
    <t>2016 Year</t>
  </si>
  <si>
    <t>2017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</si>
</sst>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409]mmm\-yy;@"/>
    <numFmt numFmtId="166" formatCode="0.0"/>
    <numFmt numFmtId="167" formatCode="yyyy"/>
    <numFmt numFmtId="168" formatCode="0.0_ ;[Red]\-0.0\ "/>
    <numFmt numFmtId="169" formatCode="#,##0.0\ ;\-#,##0.0\ ;&quot;...&quot;\ "/>
    <numFmt numFmtId="170" formatCode="#,##0\ \ "/>
    <numFmt numFmtId="171" formatCode="#,##0.0\ \ \ \ \ \ \ \ ;;&quot;...&quot;\ \ \ \ \ \ \ \ "/>
    <numFmt numFmtId="172" formatCode="#,##0.0\ ;\-#,##0.0\ ;&quot;...&quot;\ \ \ \ \ \ \ \ "/>
    <numFmt numFmtId="173" formatCode="#,##0.0\ \ "/>
    <numFmt numFmtId="174" formatCode="#,##0.0\ ;\-#,##0.0\ ;&quot;...&quot;\ \ \ "/>
    <numFmt numFmtId="175" formatCode="_-* #,##0_-;\-* #,##0_-;_-* &quot;-&quot;??_-;_-@_-"/>
  </numFmts>
  <fonts count="41">
    <font>
      <sz val="10"/>
      <color theme="1"/>
      <name val="Verdana"/>
      <family val="2"/>
    </font>
    <font>
      <sz val="11"/>
      <color theme="1"/>
      <name val="Arial"/>
      <family val="2"/>
      <scheme val="minor"/>
    </font>
    <font>
      <sz val="11"/>
      <color theme="1"/>
      <name val="Arial"/>
      <family val="2"/>
      <scheme val="minor"/>
    </font>
    <font>
      <b/>
      <sz val="15"/>
      <color theme="3"/>
      <name val="Verdana"/>
      <family val="2"/>
    </font>
    <font>
      <b/>
      <sz val="10"/>
      <color theme="1"/>
      <name val="Verdana"/>
      <family val="2"/>
    </font>
    <font>
      <b/>
      <sz val="10"/>
      <color theme="1"/>
      <name val="Tahoma"/>
      <family val="2"/>
    </font>
    <font>
      <sz val="10"/>
      <color theme="1"/>
      <name val="Tahoma"/>
      <family val="2"/>
    </font>
    <font>
      <i/>
      <sz val="10"/>
      <color theme="1"/>
      <name val="Verdana"/>
      <family val="2"/>
    </font>
    <font>
      <sz val="10"/>
      <color theme="1"/>
      <name val="Verdana"/>
      <family val="2"/>
    </font>
    <font>
      <b/>
      <sz val="13"/>
      <color theme="3"/>
      <name val="Verdana"/>
      <family val="2"/>
    </font>
    <font>
      <b/>
      <sz val="16"/>
      <color theme="1"/>
      <name val="Tahoma"/>
      <family val="2"/>
    </font>
    <font>
      <sz val="16"/>
      <color theme="1"/>
      <name val="Tahoma"/>
      <family val="2"/>
    </font>
    <font>
      <i/>
      <sz val="16"/>
      <color theme="1"/>
      <name val="Tahoma"/>
      <family val="2"/>
    </font>
    <font>
      <i/>
      <sz val="16"/>
      <color theme="3" tint="0.749992370372631"/>
      <name val="Tahoma"/>
      <family val="2"/>
    </font>
    <font>
      <sz val="16"/>
      <color theme="3" tint="0.749992370372631"/>
      <name val="Tahoma"/>
      <family val="2"/>
    </font>
    <font>
      <u/>
      <sz val="10"/>
      <color theme="10"/>
      <name val="Verdana"/>
      <family val="2"/>
    </font>
    <font>
      <sz val="10"/>
      <color theme="10"/>
      <name val="Verdana"/>
      <family val="2"/>
    </font>
    <font>
      <sz val="8"/>
      <name val="Verdana"/>
      <family val="2"/>
    </font>
    <font>
      <sz val="10"/>
      <color rgb="FFFF0000"/>
      <name val="Verdana"/>
      <family val="2"/>
    </font>
    <font>
      <sz val="10"/>
      <color theme="4"/>
      <name val="Verdana"/>
      <family val="2"/>
    </font>
    <font>
      <sz val="16"/>
      <color theme="4"/>
      <name val="Tahoma"/>
      <family val="2"/>
    </font>
    <font>
      <b/>
      <sz val="11"/>
      <color theme="1"/>
      <name val="Verdana"/>
      <family val="2"/>
    </font>
    <font>
      <u/>
      <sz val="10"/>
      <color theme="11"/>
      <name val="Verdana"/>
      <family val="2"/>
    </font>
    <font>
      <sz val="10"/>
      <color theme="0" tint="-0.14999847407452621"/>
      <name val="Verdana"/>
      <family val="2"/>
    </font>
    <font>
      <sz val="10"/>
      <color theme="0" tint="-4.9989318521683403E-2"/>
      <name val="Verdana"/>
      <family val="2"/>
    </font>
    <font>
      <sz val="16"/>
      <color rgb="FFFF0000"/>
      <name val="Tahoma"/>
      <family val="2"/>
    </font>
    <font>
      <sz val="10"/>
      <color rgb="FFFF0000"/>
      <name val="Tahoma"/>
      <family val="2"/>
    </font>
    <font>
      <sz val="12"/>
      <color rgb="FFFF0000"/>
      <name val="Tahoma"/>
      <family val="2"/>
    </font>
    <font>
      <b/>
      <sz val="11"/>
      <color theme="1"/>
      <name val="Arial"/>
      <family val="2"/>
      <scheme val="minor"/>
    </font>
    <font>
      <sz val="11"/>
      <color theme="1"/>
      <name val="Arial Mäori"/>
      <family val="2"/>
    </font>
    <font>
      <sz val="10"/>
      <color theme="1"/>
      <name val="Arial Mäori"/>
      <family val="2"/>
    </font>
    <font>
      <sz val="8"/>
      <color theme="1"/>
      <name val="Arial Mäori"/>
      <family val="2"/>
    </font>
    <font>
      <b/>
      <sz val="11"/>
      <color theme="1"/>
      <name val="Arial Mäori"/>
      <family val="2"/>
    </font>
    <font>
      <b/>
      <sz val="12"/>
      <color theme="1"/>
      <name val="Arial Mäori"/>
      <family val="2"/>
    </font>
    <font>
      <b/>
      <sz val="8"/>
      <color theme="1"/>
      <name val="Arial Mäori"/>
      <family val="2"/>
    </font>
    <font>
      <b/>
      <sz val="10"/>
      <color theme="1"/>
      <name val="Arial Mäori"/>
      <family val="2"/>
    </font>
    <font>
      <sz val="8"/>
      <name val="Arial Mäori"/>
      <family val="2"/>
    </font>
    <font>
      <sz val="8"/>
      <color indexed="8"/>
      <name val="Arial Mäori"/>
      <family val="2"/>
    </font>
    <font>
      <b/>
      <sz val="8"/>
      <color indexed="8"/>
      <name val="Arial Mäori"/>
      <family val="2"/>
    </font>
    <font>
      <sz val="10"/>
      <name val="Arial"/>
      <family val="2"/>
    </font>
    <font>
      <u/>
      <sz val="10"/>
      <color theme="10"/>
      <name val="Arial Mäori"/>
      <family val="2"/>
    </font>
  </fonts>
  <fills count="10">
    <fill>
      <patternFill patternType="none"/>
    </fill>
    <fill>
      <patternFill patternType="gray125"/>
    </fill>
    <fill>
      <patternFill patternType="solid">
        <fgColor theme="7"/>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37">
    <border>
      <left/>
      <right/>
      <top/>
      <bottom/>
      <diagonal/>
    </border>
    <border>
      <left/>
      <right/>
      <top/>
      <bottom style="thick">
        <color theme="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bottom style="thick">
        <color theme="4" tint="0.499984740745262"/>
      </bottom>
      <diagonal/>
    </border>
    <border>
      <left/>
      <right/>
      <top style="thin">
        <color auto="1"/>
      </top>
      <bottom/>
      <diagonal/>
    </border>
    <border>
      <left/>
      <right style="thin">
        <color auto="1"/>
      </right>
      <top style="thin">
        <color auto="1"/>
      </top>
      <bottom/>
      <diagonal/>
    </border>
    <border>
      <left/>
      <right/>
      <top/>
      <bottom style="thin">
        <color theme="4" tint="0.39997558519241921"/>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tint="0.39994506668294322"/>
      </left>
      <right/>
      <top style="thin">
        <color theme="4" tint="0.39994506668294322"/>
      </top>
      <bottom style="thin">
        <color theme="4" tint="0.39997558519241921"/>
      </bottom>
      <diagonal/>
    </border>
    <border>
      <left/>
      <right/>
      <top style="thin">
        <color theme="4" tint="0.39994506668294322"/>
      </top>
      <bottom style="thin">
        <color theme="4" tint="0.39997558519241921"/>
      </bottom>
      <diagonal/>
    </border>
    <border>
      <left/>
      <right style="thin">
        <color theme="4" tint="0.39994506668294322"/>
      </right>
      <top style="thin">
        <color theme="4" tint="0.39994506668294322"/>
      </top>
      <bottom style="thin">
        <color theme="4" tint="0.39997558519241921"/>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top style="thin">
        <color theme="4" tint="0.39994506668294322"/>
      </top>
      <bottom/>
      <diagonal/>
    </border>
    <border>
      <left/>
      <right/>
      <top style="thin">
        <color theme="4" tint="0.39994506668294322"/>
      </top>
      <bottom/>
      <diagonal/>
    </border>
    <border>
      <left/>
      <right style="thin">
        <color theme="4" tint="0.39994506668294322"/>
      </right>
      <top style="thin">
        <color theme="4" tint="0.39994506668294322"/>
      </top>
      <bottom/>
      <diagonal/>
    </border>
    <border>
      <left style="dotted">
        <color auto="1"/>
      </left>
      <right/>
      <top style="thin">
        <color auto="1"/>
      </top>
      <bottom/>
      <diagonal/>
    </border>
    <border>
      <left style="dotted">
        <color auto="1"/>
      </left>
      <right/>
      <top/>
      <bottom/>
      <diagonal/>
    </border>
    <border>
      <left style="thin">
        <color theme="4" tint="0.39994506668294322"/>
      </left>
      <right/>
      <top/>
      <bottom style="thin">
        <color rgb="FFFF0000"/>
      </bottom>
      <diagonal/>
    </border>
    <border>
      <left/>
      <right/>
      <top/>
      <bottom style="thin">
        <color rgb="FFFF0000"/>
      </bottom>
      <diagonal/>
    </border>
    <border>
      <left/>
      <right/>
      <top style="thin">
        <color rgb="FFFF0000"/>
      </top>
      <bottom style="thin">
        <color rgb="FFFF0000"/>
      </bottom>
      <diagonal/>
    </border>
  </borders>
  <cellStyleXfs count="32">
    <xf numFmtId="0" fontId="0" fillId="0" borderId="0"/>
    <xf numFmtId="0" fontId="3" fillId="0" borderId="1" applyNumberFormat="0" applyFill="0" applyAlignment="0" applyProtection="0"/>
    <xf numFmtId="0" fontId="9" fillId="0" borderId="15"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8"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 fillId="0" borderId="0"/>
    <xf numFmtId="0" fontId="30"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3" fillId="0" borderId="1" applyNumberFormat="0" applyFill="0" applyAlignment="0" applyProtection="0"/>
    <xf numFmtId="0" fontId="40" fillId="0" borderId="0" applyNumberFormat="0" applyFill="0" applyBorder="0" applyAlignment="0" applyProtection="0">
      <alignment vertical="top"/>
      <protection locked="0"/>
    </xf>
    <xf numFmtId="0" fontId="39" fillId="0" borderId="0"/>
  </cellStyleXfs>
  <cellXfs count="298">
    <xf numFmtId="0" fontId="0" fillId="0" borderId="0" xfId="0"/>
    <xf numFmtId="0" fontId="3" fillId="0" borderId="1" xfId="1"/>
    <xf numFmtId="0" fontId="0" fillId="0" borderId="0" xfId="0" applyAlignment="1">
      <alignment wrapText="1"/>
    </xf>
    <xf numFmtId="0" fontId="0" fillId="0" borderId="0" xfId="0" applyBorder="1"/>
    <xf numFmtId="9" fontId="0" fillId="0" borderId="0" xfId="0" applyNumberFormat="1" applyBorder="1"/>
    <xf numFmtId="0" fontId="5" fillId="0" borderId="0" xfId="0" applyFont="1"/>
    <xf numFmtId="0" fontId="6" fillId="0" borderId="0" xfId="0" applyFont="1"/>
    <xf numFmtId="164" fontId="0" fillId="0" borderId="0" xfId="0" applyNumberFormat="1"/>
    <xf numFmtId="0" fontId="7" fillId="0" borderId="0" xfId="0" applyFont="1"/>
    <xf numFmtId="164" fontId="3" fillId="0" borderId="1" xfId="1" applyNumberFormat="1"/>
    <xf numFmtId="17" fontId="0" fillId="0" borderId="0" xfId="0" applyNumberFormat="1"/>
    <xf numFmtId="165" fontId="0" fillId="0" borderId="0" xfId="0" applyNumberFormat="1"/>
    <xf numFmtId="1" fontId="0" fillId="0" borderId="0" xfId="0" applyNumberFormat="1"/>
    <xf numFmtId="0" fontId="4" fillId="0" borderId="0" xfId="0" applyFont="1" applyAlignment="1">
      <alignment wrapText="1"/>
    </xf>
    <xf numFmtId="0" fontId="4" fillId="0" borderId="0" xfId="0" applyFont="1"/>
    <xf numFmtId="165" fontId="3" fillId="0" borderId="1" xfId="1" applyNumberFormat="1"/>
    <xf numFmtId="165" fontId="7" fillId="0" borderId="0" xfId="0" applyNumberFormat="1" applyFont="1"/>
    <xf numFmtId="165" fontId="4" fillId="0" borderId="0" xfId="0" applyNumberFormat="1" applyFont="1" applyAlignment="1">
      <alignment wrapText="1"/>
    </xf>
    <xf numFmtId="0" fontId="0" fillId="0" borderId="14" xfId="0" applyBorder="1"/>
    <xf numFmtId="0" fontId="4" fillId="0" borderId="18" xfId="0" applyFont="1" applyBorder="1" applyAlignment="1">
      <alignment horizontal="left"/>
    </xf>
    <xf numFmtId="3" fontId="0" fillId="0" borderId="0" xfId="0" applyNumberFormat="1" applyBorder="1"/>
    <xf numFmtId="165" fontId="0" fillId="0" borderId="11" xfId="0" applyNumberFormat="1" applyBorder="1"/>
    <xf numFmtId="3" fontId="4" fillId="2" borderId="2" xfId="0" applyNumberFormat="1" applyFont="1" applyFill="1" applyBorder="1"/>
    <xf numFmtId="165" fontId="0" fillId="4" borderId="10" xfId="0" applyNumberFormat="1" applyFill="1" applyBorder="1" applyAlignment="1">
      <alignment wrapText="1"/>
    </xf>
    <xf numFmtId="3" fontId="0" fillId="4" borderId="3" xfId="0" applyNumberFormat="1" applyFill="1" applyBorder="1" applyAlignment="1">
      <alignment wrapText="1"/>
    </xf>
    <xf numFmtId="3" fontId="0" fillId="4" borderId="4" xfId="0" applyNumberFormat="1" applyFill="1" applyBorder="1" applyAlignment="1">
      <alignment wrapText="1"/>
    </xf>
    <xf numFmtId="3" fontId="0" fillId="4" borderId="5" xfId="0" applyNumberFormat="1" applyFill="1" applyBorder="1" applyAlignment="1">
      <alignment wrapText="1"/>
    </xf>
    <xf numFmtId="0" fontId="0" fillId="0" borderId="7"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168" fontId="0" fillId="0" borderId="12" xfId="0" applyNumberFormat="1" applyBorder="1"/>
    <xf numFmtId="168" fontId="0" fillId="0" borderId="0" xfId="0" applyNumberFormat="1" applyBorder="1"/>
    <xf numFmtId="168" fontId="0" fillId="0" borderId="13" xfId="0" applyNumberFormat="1" applyBorder="1"/>
    <xf numFmtId="0" fontId="10" fillId="0" borderId="0" xfId="0" applyFont="1"/>
    <xf numFmtId="0" fontId="11" fillId="0" borderId="0" xfId="0" applyFont="1"/>
    <xf numFmtId="0" fontId="12" fillId="0" borderId="0" xfId="0" applyFont="1"/>
    <xf numFmtId="0" fontId="11" fillId="0" borderId="0" xfId="0" applyFont="1" applyAlignment="1">
      <alignment wrapText="1"/>
    </xf>
    <xf numFmtId="166" fontId="11" fillId="0" borderId="0" xfId="0" applyNumberFormat="1" applyFont="1"/>
    <xf numFmtId="168" fontId="0" fillId="0" borderId="7" xfId="0" applyNumberFormat="1" applyBorder="1"/>
    <xf numFmtId="168" fontId="0" fillId="0" borderId="8" xfId="0" applyNumberFormat="1" applyBorder="1"/>
    <xf numFmtId="168" fontId="0" fillId="0" borderId="9" xfId="0" applyNumberFormat="1" applyBorder="1"/>
    <xf numFmtId="0" fontId="15" fillId="0" borderId="0" xfId="3"/>
    <xf numFmtId="0" fontId="9" fillId="0" borderId="15" xfId="2"/>
    <xf numFmtId="0" fontId="15" fillId="0" borderId="0" xfId="3" applyAlignment="1">
      <alignment vertical="center"/>
    </xf>
    <xf numFmtId="0" fontId="0" fillId="0" borderId="0" xfId="0" applyAlignment="1">
      <alignment vertical="center"/>
    </xf>
    <xf numFmtId="14" fontId="0" fillId="0" borderId="0" xfId="0" applyNumberFormat="1"/>
    <xf numFmtId="0" fontId="16" fillId="0" borderId="0" xfId="3" applyFont="1"/>
    <xf numFmtId="9" fontId="0" fillId="0" borderId="0" xfId="0" applyNumberFormat="1"/>
    <xf numFmtId="0" fontId="4" fillId="5" borderId="0" xfId="0" applyFont="1" applyFill="1" applyBorder="1"/>
    <xf numFmtId="0" fontId="4" fillId="0" borderId="23" xfId="0" applyNumberFormat="1" applyFont="1" applyBorder="1"/>
    <xf numFmtId="0" fontId="4" fillId="0" borderId="24" xfId="0" applyNumberFormat="1" applyFont="1" applyBorder="1"/>
    <xf numFmtId="0" fontId="0" fillId="0" borderId="0" xfId="0" applyNumberFormat="1" applyBorder="1"/>
    <xf numFmtId="9" fontId="0" fillId="0" borderId="26" xfId="0" applyNumberFormat="1" applyBorder="1"/>
    <xf numFmtId="0" fontId="0" fillId="0" borderId="27" xfId="0" applyNumberFormat="1" applyBorder="1"/>
    <xf numFmtId="9" fontId="0" fillId="0" borderId="27" xfId="0" applyNumberFormat="1" applyBorder="1"/>
    <xf numFmtId="9" fontId="0" fillId="0" borderId="28" xfId="0" applyNumberFormat="1" applyBorder="1"/>
    <xf numFmtId="0" fontId="4" fillId="0" borderId="0" xfId="0" applyNumberFormat="1" applyFont="1" applyBorder="1"/>
    <xf numFmtId="0" fontId="0" fillId="0" borderId="30" xfId="0" applyNumberFormat="1" applyBorder="1"/>
    <xf numFmtId="9" fontId="0" fillId="0" borderId="30" xfId="0" applyNumberFormat="1" applyBorder="1"/>
    <xf numFmtId="9" fontId="0" fillId="0" borderId="31" xfId="0" applyNumberFormat="1" applyBorder="1"/>
    <xf numFmtId="0" fontId="0" fillId="0" borderId="31" xfId="0" applyNumberFormat="1" applyBorder="1"/>
    <xf numFmtId="0" fontId="0" fillId="0" borderId="26" xfId="0" applyNumberFormat="1" applyBorder="1"/>
    <xf numFmtId="0" fontId="0" fillId="0" borderId="28" xfId="0" applyNumberFormat="1" applyBorder="1"/>
    <xf numFmtId="167" fontId="4" fillId="0" borderId="22" xfId="0" applyNumberFormat="1" applyFont="1" applyBorder="1" applyAlignment="1">
      <alignment horizontal="left"/>
    </xf>
    <xf numFmtId="167" fontId="0" fillId="0" borderId="25" xfId="0" applyNumberFormat="1" applyBorder="1" applyAlignment="1">
      <alignment horizontal="left" indent="1"/>
    </xf>
    <xf numFmtId="167" fontId="4" fillId="0" borderId="0" xfId="0" applyNumberFormat="1" applyFont="1" applyBorder="1" applyAlignment="1">
      <alignment horizontal="left"/>
    </xf>
    <xf numFmtId="167" fontId="0" fillId="0" borderId="29" xfId="0" applyNumberFormat="1" applyBorder="1" applyAlignment="1">
      <alignment horizontal="left" indent="1"/>
    </xf>
    <xf numFmtId="167" fontId="0" fillId="0" borderId="0" xfId="0" applyNumberFormat="1"/>
    <xf numFmtId="165" fontId="4" fillId="0" borderId="0" xfId="0" applyNumberFormat="1" applyFont="1"/>
    <xf numFmtId="0" fontId="0" fillId="0" borderId="0" xfId="0" applyAlignment="1"/>
    <xf numFmtId="1" fontId="0" fillId="4" borderId="3" xfId="0" applyNumberFormat="1" applyFill="1" applyBorder="1" applyAlignment="1">
      <alignment wrapText="1"/>
    </xf>
    <xf numFmtId="1" fontId="0" fillId="4" borderId="4" xfId="0" applyNumberFormat="1" applyFill="1" applyBorder="1" applyAlignment="1">
      <alignment wrapText="1"/>
    </xf>
    <xf numFmtId="1" fontId="0" fillId="4" borderId="5" xfId="0" applyNumberFormat="1" applyFill="1" applyBorder="1" applyAlignment="1">
      <alignment wrapText="1"/>
    </xf>
    <xf numFmtId="9" fontId="11" fillId="0" borderId="0" xfId="0" applyNumberFormat="1" applyFont="1"/>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168" fontId="0" fillId="0" borderId="14" xfId="0" applyNumberFormat="1" applyBorder="1"/>
    <xf numFmtId="168" fontId="0" fillId="0" borderId="16" xfId="0" applyNumberFormat="1" applyBorder="1"/>
    <xf numFmtId="168" fontId="0" fillId="0" borderId="17" xfId="0" applyNumberFormat="1" applyBorder="1"/>
    <xf numFmtId="0" fontId="0" fillId="7" borderId="0" xfId="0" applyFill="1"/>
    <xf numFmtId="167" fontId="4" fillId="0" borderId="27" xfId="0" applyNumberFormat="1" applyFont="1" applyBorder="1" applyAlignment="1">
      <alignment horizontal="left"/>
    </xf>
    <xf numFmtId="15" fontId="0" fillId="0" borderId="0" xfId="0" applyNumberFormat="1"/>
    <xf numFmtId="0" fontId="13" fillId="0" borderId="0" xfId="0" applyFont="1" applyAlignment="1">
      <alignment vertical="top" wrapText="1"/>
    </xf>
    <xf numFmtId="0" fontId="14" fillId="0" borderId="0" xfId="0" applyFont="1" applyAlignment="1">
      <alignment vertical="top" wrapText="1"/>
    </xf>
    <xf numFmtId="0" fontId="11" fillId="0" borderId="0" xfId="0" applyFont="1" applyAlignment="1">
      <alignment vertical="top" wrapText="1"/>
    </xf>
    <xf numFmtId="0" fontId="18" fillId="0" borderId="0" xfId="0" applyFont="1"/>
    <xf numFmtId="0" fontId="19" fillId="0" borderId="0" xfId="0" applyFont="1"/>
    <xf numFmtId="0" fontId="20" fillId="0" borderId="0" xfId="0" applyFont="1"/>
    <xf numFmtId="0" fontId="0" fillId="0" borderId="0" xfId="0" quotePrefix="1"/>
    <xf numFmtId="17" fontId="0" fillId="8" borderId="0" xfId="0" applyNumberFormat="1" applyFill="1"/>
    <xf numFmtId="0" fontId="6"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6" fillId="0" borderId="32" xfId="0" applyNumberFormat="1" applyFont="1" applyBorder="1" applyAlignment="1">
      <alignment horizontal="center"/>
    </xf>
    <xf numFmtId="1" fontId="6" fillId="0" borderId="12" xfId="0" applyNumberFormat="1" applyFont="1" applyBorder="1" applyAlignment="1">
      <alignment horizontal="center"/>
    </xf>
    <xf numFmtId="1" fontId="6" fillId="0" borderId="0" xfId="0" applyNumberFormat="1" applyFont="1" applyBorder="1" applyAlignment="1">
      <alignment horizontal="center"/>
    </xf>
    <xf numFmtId="1" fontId="6" fillId="0" borderId="33" xfId="0" applyNumberFormat="1"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33" xfId="0" applyFont="1" applyBorder="1" applyAlignment="1">
      <alignment horizontal="center"/>
    </xf>
    <xf numFmtId="3" fontId="6" fillId="0" borderId="12" xfId="0" applyNumberFormat="1" applyFont="1" applyBorder="1" applyAlignment="1">
      <alignment horizontal="center"/>
    </xf>
    <xf numFmtId="3" fontId="6" fillId="0" borderId="0" xfId="0" applyNumberFormat="1" applyFont="1" applyBorder="1" applyAlignment="1">
      <alignment horizontal="center"/>
    </xf>
    <xf numFmtId="3" fontId="6" fillId="0" borderId="33" xfId="0" applyNumberFormat="1" applyFont="1" applyBorder="1" applyAlignment="1">
      <alignment horizontal="center"/>
    </xf>
    <xf numFmtId="9" fontId="6" fillId="0" borderId="0" xfId="0" applyNumberFormat="1" applyFont="1" applyAlignment="1">
      <alignment horizontal="center"/>
    </xf>
    <xf numFmtId="9" fontId="6" fillId="0" borderId="14" xfId="0" applyNumberFormat="1" applyFont="1" applyBorder="1" applyAlignment="1">
      <alignment horizontal="center"/>
    </xf>
    <xf numFmtId="9" fontId="6" fillId="0" borderId="16" xfId="0" applyNumberFormat="1" applyFont="1" applyBorder="1" applyAlignment="1">
      <alignment horizontal="center"/>
    </xf>
    <xf numFmtId="9" fontId="6" fillId="0" borderId="12" xfId="0" applyNumberFormat="1" applyFont="1" applyBorder="1" applyAlignment="1">
      <alignment horizontal="center"/>
    </xf>
    <xf numFmtId="9" fontId="6" fillId="0" borderId="0" xfId="0" applyNumberFormat="1" applyFont="1" applyBorder="1" applyAlignment="1">
      <alignment horizontal="center"/>
    </xf>
    <xf numFmtId="168" fontId="0" fillId="0" borderId="0" xfId="0" applyNumberFormat="1"/>
    <xf numFmtId="9" fontId="11" fillId="0" borderId="0" xfId="0" applyNumberFormat="1" applyFont="1" applyFill="1"/>
    <xf numFmtId="167" fontId="21" fillId="0" borderId="0" xfId="0" applyNumberFormat="1" applyFont="1"/>
    <xf numFmtId="166" fontId="10" fillId="0" borderId="0" xfId="0" applyNumberFormat="1" applyFont="1"/>
    <xf numFmtId="167" fontId="0" fillId="0" borderId="34" xfId="0" applyNumberFormat="1" applyBorder="1" applyAlignment="1">
      <alignment horizontal="left" indent="1"/>
    </xf>
    <xf numFmtId="0" fontId="0" fillId="0" borderId="35" xfId="0" applyNumberFormat="1" applyBorder="1"/>
    <xf numFmtId="0" fontId="4" fillId="0" borderId="36" xfId="0" applyNumberFormat="1" applyFont="1" applyBorder="1"/>
    <xf numFmtId="0" fontId="18" fillId="0" borderId="0" xfId="0" applyFont="1" applyAlignment="1">
      <alignment horizontal="right"/>
    </xf>
    <xf numFmtId="0" fontId="25" fillId="0" borderId="0" xfId="0" applyFont="1"/>
    <xf numFmtId="0" fontId="26" fillId="0" borderId="0" xfId="0" applyFont="1"/>
    <xf numFmtId="0" fontId="27" fillId="0" borderId="0" xfId="0" applyFont="1"/>
    <xf numFmtId="0" fontId="0" fillId="0" borderId="0" xfId="0" applyFill="1" applyBorder="1" applyAlignment="1">
      <alignment wrapText="1"/>
    </xf>
    <xf numFmtId="165" fontId="0" fillId="0" borderId="12" xfId="0" applyNumberFormat="1" applyBorder="1" applyAlignment="1">
      <alignment horizontal="left"/>
    </xf>
    <xf numFmtId="165" fontId="0" fillId="0" borderId="7" xfId="0" applyNumberFormat="1" applyBorder="1" applyAlignment="1">
      <alignment horizontal="left"/>
    </xf>
    <xf numFmtId="164" fontId="6" fillId="0" borderId="0" xfId="18" applyNumberFormat="1" applyFont="1" applyAlignment="1">
      <alignment horizontal="center"/>
    </xf>
    <xf numFmtId="14" fontId="18" fillId="0" borderId="0" xfId="0" applyNumberFormat="1" applyFont="1"/>
    <xf numFmtId="16" fontId="18" fillId="0" borderId="0" xfId="0" applyNumberFormat="1" applyFont="1"/>
    <xf numFmtId="2" fontId="0" fillId="0" borderId="0" xfId="0" applyNumberFormat="1"/>
    <xf numFmtId="164" fontId="0" fillId="0" borderId="0" xfId="18" applyNumberFormat="1" applyFont="1"/>
    <xf numFmtId="168" fontId="0" fillId="0" borderId="0" xfId="0" applyNumberFormat="1" applyFill="1" applyBorder="1"/>
    <xf numFmtId="49" fontId="28" fillId="0" borderId="0" xfId="0" applyNumberFormat="1" applyFont="1" applyAlignment="1">
      <alignment horizontal="center" vertical="center" wrapText="1"/>
    </xf>
    <xf numFmtId="0" fontId="0" fillId="0" borderId="17" xfId="0" applyBorder="1" applyAlignment="1">
      <alignment wrapText="1"/>
    </xf>
    <xf numFmtId="168" fontId="0" fillId="0" borderId="2" xfId="0" applyNumberFormat="1" applyBorder="1"/>
    <xf numFmtId="168" fontId="0" fillId="0" borderId="11" xfId="0" applyNumberFormat="1" applyBorder="1"/>
    <xf numFmtId="168" fontId="0" fillId="0" borderId="6" xfId="0" applyNumberFormat="1" applyBorder="1"/>
    <xf numFmtId="0" fontId="15" fillId="7" borderId="0" xfId="3" applyFill="1"/>
    <xf numFmtId="0" fontId="19" fillId="7" borderId="0" xfId="0" applyFont="1" applyFill="1"/>
    <xf numFmtId="0" fontId="4" fillId="7" borderId="0" xfId="0" applyFont="1" applyFill="1"/>
    <xf numFmtId="0" fontId="0" fillId="7" borderId="0" xfId="0" applyFill="1" applyAlignment="1">
      <alignment wrapText="1"/>
    </xf>
    <xf numFmtId="17" fontId="0" fillId="7" borderId="0" xfId="0" applyNumberFormat="1" applyFill="1"/>
    <xf numFmtId="1" fontId="0" fillId="7" borderId="0" xfId="0" applyNumberFormat="1" applyFill="1"/>
    <xf numFmtId="0" fontId="4" fillId="0" borderId="0" xfId="21" applyFont="1"/>
    <xf numFmtId="0" fontId="8" fillId="0" borderId="0" xfId="21"/>
    <xf numFmtId="164" fontId="8" fillId="0" borderId="0" xfId="21" applyNumberFormat="1"/>
    <xf numFmtId="0" fontId="4" fillId="0" borderId="2" xfId="21" applyFont="1" applyBorder="1"/>
    <xf numFmtId="0" fontId="4" fillId="0" borderId="14" xfId="21" applyFont="1" applyBorder="1"/>
    <xf numFmtId="0" fontId="4" fillId="0" borderId="6" xfId="21" applyFont="1" applyBorder="1" applyAlignment="1">
      <alignment wrapText="1"/>
    </xf>
    <xf numFmtId="0" fontId="4" fillId="0" borderId="7" xfId="21" applyFont="1" applyBorder="1" applyAlignment="1">
      <alignment wrapText="1"/>
    </xf>
    <xf numFmtId="0" fontId="8" fillId="0" borderId="12" xfId="21" applyBorder="1" applyAlignment="1">
      <alignment horizontal="center" vertical="top" wrapText="1"/>
    </xf>
    <xf numFmtId="0" fontId="8" fillId="0" borderId="0" xfId="21" applyBorder="1" applyAlignment="1">
      <alignment horizontal="center" vertical="top" wrapText="1"/>
    </xf>
    <xf numFmtId="0" fontId="8" fillId="0" borderId="13" xfId="21" applyBorder="1" applyAlignment="1">
      <alignment horizontal="center" vertical="top" wrapText="1"/>
    </xf>
    <xf numFmtId="164" fontId="4" fillId="0" borderId="7" xfId="21" applyNumberFormat="1" applyFont="1" applyBorder="1" applyAlignment="1">
      <alignment horizontal="center" vertical="top" wrapText="1"/>
    </xf>
    <xf numFmtId="0" fontId="8" fillId="0" borderId="9" xfId="21" applyBorder="1" applyAlignment="1">
      <alignment horizontal="center" vertical="top" wrapText="1"/>
    </xf>
    <xf numFmtId="0" fontId="8" fillId="0" borderId="11" xfId="21" applyBorder="1"/>
    <xf numFmtId="0" fontId="8" fillId="0" borderId="12" xfId="21" applyBorder="1"/>
    <xf numFmtId="1" fontId="8" fillId="0" borderId="14" xfId="21" applyNumberFormat="1" applyBorder="1"/>
    <xf numFmtId="1" fontId="8" fillId="0" borderId="16" xfId="21" applyNumberFormat="1" applyBorder="1"/>
    <xf numFmtId="1" fontId="8" fillId="0" borderId="17" xfId="21" applyNumberFormat="1" applyBorder="1"/>
    <xf numFmtId="164" fontId="8" fillId="0" borderId="0" xfId="21" applyNumberFormat="1" applyBorder="1" applyAlignment="1">
      <alignment horizontal="right"/>
    </xf>
    <xf numFmtId="164" fontId="8" fillId="0" borderId="13" xfId="21" applyNumberFormat="1" applyBorder="1" applyAlignment="1">
      <alignment horizontal="right"/>
    </xf>
    <xf numFmtId="1" fontId="8" fillId="0" borderId="12" xfId="21" applyNumberFormat="1" applyBorder="1"/>
    <xf numFmtId="1" fontId="8" fillId="0" borderId="0" xfId="21" applyNumberFormat="1" applyBorder="1"/>
    <xf numFmtId="1" fontId="8" fillId="0" borderId="13" xfId="21" applyNumberFormat="1" applyBorder="1"/>
    <xf numFmtId="0" fontId="8" fillId="0" borderId="6" xfId="21" applyBorder="1"/>
    <xf numFmtId="0" fontId="8" fillId="0" borderId="7" xfId="21" applyBorder="1"/>
    <xf numFmtId="164" fontId="8" fillId="0" borderId="8" xfId="21" applyNumberFormat="1" applyBorder="1" applyAlignment="1">
      <alignment horizontal="right"/>
    </xf>
    <xf numFmtId="9" fontId="8" fillId="0" borderId="9" xfId="21" applyNumberFormat="1" applyBorder="1" applyAlignment="1">
      <alignment horizontal="right"/>
    </xf>
    <xf numFmtId="0" fontId="4" fillId="0" borderId="6" xfId="21" applyFont="1" applyBorder="1"/>
    <xf numFmtId="0" fontId="4" fillId="0" borderId="7" xfId="21" applyFont="1" applyBorder="1"/>
    <xf numFmtId="1" fontId="4" fillId="0" borderId="3" xfId="21" applyNumberFormat="1" applyFont="1" applyBorder="1"/>
    <xf numFmtId="1" fontId="4" fillId="0" borderId="4" xfId="21" applyNumberFormat="1" applyFont="1" applyBorder="1"/>
    <xf numFmtId="1" fontId="4" fillId="0" borderId="5" xfId="21" applyNumberFormat="1" applyFont="1" applyBorder="1"/>
    <xf numFmtId="164" fontId="4" fillId="0" borderId="8" xfId="21" applyNumberFormat="1" applyFont="1" applyBorder="1" applyAlignment="1">
      <alignment horizontal="right"/>
    </xf>
    <xf numFmtId="164" fontId="4" fillId="0" borderId="9" xfId="21" applyNumberFormat="1" applyFont="1" applyBorder="1" applyAlignment="1">
      <alignment horizontal="right"/>
    </xf>
    <xf numFmtId="3" fontId="0" fillId="0" borderId="0" xfId="0" applyNumberFormat="1"/>
    <xf numFmtId="0" fontId="30" fillId="0" borderId="0" xfId="22"/>
    <xf numFmtId="1" fontId="18" fillId="0" borderId="0" xfId="0" applyNumberFormat="1" applyFont="1"/>
    <xf numFmtId="169" fontId="0" fillId="0" borderId="0" xfId="0" applyNumberFormat="1" applyProtection="1"/>
    <xf numFmtId="0" fontId="0" fillId="0" borderId="0" xfId="0" applyFont="1"/>
    <xf numFmtId="170" fontId="0" fillId="0" borderId="0" xfId="0" applyNumberFormat="1" applyFont="1"/>
    <xf numFmtId="49" fontId="0" fillId="0" borderId="0" xfId="0" applyNumberFormat="1" applyFont="1"/>
    <xf numFmtId="0" fontId="31" fillId="0" borderId="0" xfId="0" applyFont="1"/>
    <xf numFmtId="170" fontId="31" fillId="0" borderId="0" xfId="0" applyNumberFormat="1" applyFont="1"/>
    <xf numFmtId="49" fontId="31" fillId="0" borderId="0" xfId="0" applyNumberFormat="1" applyFont="1"/>
    <xf numFmtId="171" fontId="0" fillId="0" borderId="0" xfId="0" applyNumberFormat="1"/>
    <xf numFmtId="0" fontId="32" fillId="0" borderId="0" xfId="0" applyFont="1" applyAlignment="1"/>
    <xf numFmtId="170" fontId="32" fillId="0" borderId="0" xfId="0" applyNumberFormat="1" applyFont="1" applyAlignment="1"/>
    <xf numFmtId="49" fontId="32" fillId="0" borderId="0" xfId="0" applyNumberFormat="1" applyFont="1" applyAlignment="1"/>
    <xf numFmtId="0" fontId="29" fillId="0" borderId="0" xfId="0" applyFont="1" applyAlignment="1"/>
    <xf numFmtId="170" fontId="29" fillId="0" borderId="0" xfId="0" applyNumberFormat="1" applyFont="1" applyAlignment="1"/>
    <xf numFmtId="49" fontId="29" fillId="0" borderId="0" xfId="0" applyNumberFormat="1" applyFont="1" applyAlignment="1"/>
    <xf numFmtId="0" fontId="33" fillId="0" borderId="8" xfId="0" applyFont="1" applyBorder="1" applyAlignment="1">
      <alignment horizontal="center"/>
    </xf>
    <xf numFmtId="170" fontId="33" fillId="0" borderId="8" xfId="0" applyNumberFormat="1" applyFont="1" applyBorder="1" applyAlignment="1">
      <alignment horizontal="center"/>
    </xf>
    <xf numFmtId="49" fontId="31" fillId="0" borderId="8" xfId="0" applyNumberFormat="1" applyFont="1" applyBorder="1" applyAlignment="1">
      <alignment horizontal="center"/>
    </xf>
    <xf numFmtId="0" fontId="33" fillId="0" borderId="0" xfId="0" applyFont="1" applyBorder="1" applyAlignment="1">
      <alignment horizontal="center"/>
    </xf>
    <xf numFmtId="0" fontId="31" fillId="0" borderId="0" xfId="0" applyFont="1" applyBorder="1" applyAlignment="1">
      <alignment vertical="center"/>
    </xf>
    <xf numFmtId="172" fontId="31" fillId="0" borderId="0" xfId="0" applyNumberFormat="1" applyFont="1" applyBorder="1" applyAlignment="1">
      <alignment horizontal="center" vertical="center" wrapText="1"/>
    </xf>
    <xf numFmtId="0" fontId="31" fillId="0" borderId="0" xfId="0" applyFont="1" applyBorder="1"/>
    <xf numFmtId="17" fontId="31" fillId="0" borderId="0" xfId="0" quotePrefix="1" applyNumberFormat="1" applyFont="1" applyBorder="1" applyAlignment="1">
      <alignment horizontal="center" wrapText="1"/>
    </xf>
    <xf numFmtId="170" fontId="31" fillId="0" borderId="0" xfId="0" applyNumberFormat="1" applyFont="1" applyBorder="1" applyAlignment="1">
      <alignment horizontal="center" wrapText="1"/>
    </xf>
    <xf numFmtId="49" fontId="31" fillId="0" borderId="0" xfId="0" applyNumberFormat="1" applyFont="1" applyBorder="1" applyAlignment="1">
      <alignment horizontal="center" wrapText="1"/>
    </xf>
    <xf numFmtId="0" fontId="34" fillId="0" borderId="0" xfId="0" applyFont="1"/>
    <xf numFmtId="0" fontId="31" fillId="0" borderId="0" xfId="0" applyFont="1" applyAlignment="1">
      <alignment horizontal="left"/>
    </xf>
    <xf numFmtId="170" fontId="31" fillId="0" borderId="0" xfId="0" applyNumberFormat="1" applyFont="1" applyBorder="1"/>
    <xf numFmtId="49" fontId="31" fillId="0" borderId="0" xfId="0" applyNumberFormat="1" applyFont="1" applyFill="1" applyBorder="1" applyAlignment="1">
      <alignment horizontal="right"/>
    </xf>
    <xf numFmtId="0" fontId="0" fillId="0" borderId="16" xfId="0" applyBorder="1"/>
    <xf numFmtId="17" fontId="0" fillId="0" borderId="16" xfId="0" applyNumberFormat="1" applyBorder="1"/>
    <xf numFmtId="170" fontId="0" fillId="0" borderId="16" xfId="0" applyNumberFormat="1" applyBorder="1"/>
    <xf numFmtId="49" fontId="0" fillId="0" borderId="16" xfId="0" applyNumberFormat="1" applyBorder="1"/>
    <xf numFmtId="3" fontId="0" fillId="0" borderId="0" xfId="0" applyNumberFormat="1" applyFont="1" applyBorder="1"/>
    <xf numFmtId="0" fontId="0" fillId="0" borderId="0" xfId="0" applyFont="1" applyBorder="1"/>
    <xf numFmtId="170" fontId="0" fillId="0" borderId="0" xfId="0" applyNumberFormat="1" applyFont="1" applyBorder="1"/>
    <xf numFmtId="49" fontId="0" fillId="0" borderId="0" xfId="0" applyNumberFormat="1" applyFont="1" applyBorder="1"/>
    <xf numFmtId="170" fontId="0" fillId="0" borderId="0" xfId="0" applyNumberFormat="1"/>
    <xf numFmtId="49" fontId="0" fillId="0" borderId="0" xfId="0" applyNumberFormat="1"/>
    <xf numFmtId="9" fontId="0" fillId="0" borderId="16" xfId="18" applyFont="1" applyBorder="1"/>
    <xf numFmtId="3" fontId="1" fillId="0" borderId="12" xfId="28" applyNumberFormat="1" applyFont="1" applyFill="1" applyBorder="1"/>
    <xf numFmtId="3" fontId="8" fillId="0" borderId="0" xfId="21" applyNumberFormat="1" applyBorder="1"/>
    <xf numFmtId="167" fontId="0" fillId="0" borderId="0" xfId="0" applyNumberFormat="1" applyFill="1" applyBorder="1"/>
    <xf numFmtId="0" fontId="11" fillId="0" borderId="0" xfId="0" applyFont="1" applyAlignment="1">
      <alignment horizontal="left" indent="1"/>
    </xf>
    <xf numFmtId="0" fontId="3" fillId="0" borderId="1" xfId="29"/>
    <xf numFmtId="164" fontId="3" fillId="0" borderId="1" xfId="29" applyNumberFormat="1"/>
    <xf numFmtId="0" fontId="7" fillId="0" borderId="0" xfId="21" applyFont="1"/>
    <xf numFmtId="0" fontId="18" fillId="0" borderId="0" xfId="21" applyFont="1"/>
    <xf numFmtId="0" fontId="25" fillId="0" borderId="0" xfId="21" applyFont="1"/>
    <xf numFmtId="0" fontId="18" fillId="0" borderId="0" xfId="21" applyFont="1" applyAlignment="1">
      <alignment horizontal="left" indent="1"/>
    </xf>
    <xf numFmtId="164" fontId="18" fillId="0" borderId="0" xfId="21" applyNumberFormat="1" applyFont="1" applyAlignment="1">
      <alignment horizontal="left" indent="1"/>
    </xf>
    <xf numFmtId="0" fontId="8" fillId="0" borderId="0" xfId="21" applyFill="1" applyBorder="1" applyAlignment="1">
      <alignment horizontal="center" vertical="top" wrapText="1"/>
    </xf>
    <xf numFmtId="0" fontId="8" fillId="0" borderId="13" xfId="21" applyFill="1" applyBorder="1" applyAlignment="1">
      <alignment horizontal="center" vertical="top" wrapText="1"/>
    </xf>
    <xf numFmtId="164" fontId="8" fillId="0" borderId="7" xfId="21" applyNumberFormat="1" applyFont="1" applyFill="1" applyBorder="1" applyAlignment="1">
      <alignment horizontal="center" vertical="top" wrapText="1"/>
    </xf>
    <xf numFmtId="0" fontId="8" fillId="0" borderId="8" xfId="21" applyBorder="1"/>
    <xf numFmtId="0" fontId="8" fillId="0" borderId="9" xfId="21" applyBorder="1"/>
    <xf numFmtId="0" fontId="8" fillId="0" borderId="0" xfId="21" applyBorder="1"/>
    <xf numFmtId="0" fontId="4" fillId="9" borderId="10" xfId="21" applyFont="1" applyFill="1" applyBorder="1"/>
    <xf numFmtId="0" fontId="4" fillId="9" borderId="3" xfId="21" applyFont="1" applyFill="1" applyBorder="1"/>
    <xf numFmtId="175" fontId="4" fillId="0" borderId="4" xfId="21" applyNumberFormat="1" applyFont="1" applyBorder="1"/>
    <xf numFmtId="9" fontId="4" fillId="0" borderId="4" xfId="21" applyNumberFormat="1" applyFont="1" applyBorder="1"/>
    <xf numFmtId="9" fontId="4" fillId="0" borderId="5" xfId="21" applyNumberFormat="1" applyFont="1" applyBorder="1"/>
    <xf numFmtId="0" fontId="23" fillId="0" borderId="0" xfId="21" applyFont="1"/>
    <xf numFmtId="0" fontId="24" fillId="0" borderId="0" xfId="21" applyFont="1" applyBorder="1"/>
    <xf numFmtId="165" fontId="0" fillId="0" borderId="12" xfId="0" applyNumberFormat="1" applyBorder="1"/>
    <xf numFmtId="1" fontId="31" fillId="0" borderId="5" xfId="22" applyNumberFormat="1" applyFont="1" applyBorder="1" applyAlignment="1">
      <alignment horizontal="center" vertical="center" wrapText="1"/>
    </xf>
    <xf numFmtId="0" fontId="31" fillId="0" borderId="4" xfId="22" applyFont="1" applyBorder="1" applyAlignment="1">
      <alignment vertical="center"/>
    </xf>
    <xf numFmtId="1" fontId="31" fillId="0" borderId="10" xfId="22" applyNumberFormat="1" applyFont="1" applyBorder="1" applyAlignment="1">
      <alignment horizontal="center" vertical="center" wrapText="1"/>
    </xf>
    <xf numFmtId="0" fontId="31" fillId="0" borderId="3" xfId="22" applyFont="1" applyBorder="1" applyAlignment="1">
      <alignment vertical="center"/>
    </xf>
    <xf numFmtId="0" fontId="31" fillId="0" borderId="5" xfId="22" applyFont="1" applyBorder="1" applyAlignment="1">
      <alignment vertical="center"/>
    </xf>
    <xf numFmtId="0" fontId="31" fillId="0" borderId="4" xfId="22" applyFont="1" applyBorder="1" applyAlignment="1">
      <alignment horizontal="center" vertical="center"/>
    </xf>
    <xf numFmtId="170" fontId="31" fillId="0" borderId="3" xfId="22" applyNumberFormat="1" applyFont="1" applyBorder="1" applyAlignment="1">
      <alignment horizontal="right" vertical="center"/>
    </xf>
    <xf numFmtId="170" fontId="31" fillId="0" borderId="10" xfId="22" applyNumberFormat="1" applyFont="1" applyBorder="1" applyAlignment="1">
      <alignment horizontal="center" vertical="center" wrapText="1"/>
    </xf>
    <xf numFmtId="49" fontId="31" fillId="0" borderId="4" xfId="22" applyNumberFormat="1" applyFont="1" applyBorder="1" applyAlignment="1">
      <alignment vertical="center"/>
    </xf>
    <xf numFmtId="0" fontId="30" fillId="0" borderId="0" xfId="22"/>
    <xf numFmtId="0" fontId="30" fillId="0" borderId="0" xfId="22" applyBorder="1"/>
    <xf numFmtId="0" fontId="34" fillId="0" borderId="0" xfId="22" applyFont="1" applyBorder="1"/>
    <xf numFmtId="3" fontId="34" fillId="0" borderId="0" xfId="22" applyNumberFormat="1" applyFont="1" applyBorder="1"/>
    <xf numFmtId="3" fontId="34" fillId="0" borderId="0" xfId="22" applyNumberFormat="1" applyFont="1"/>
    <xf numFmtId="0" fontId="34" fillId="0" borderId="0" xfId="22" applyFont="1"/>
    <xf numFmtId="0" fontId="35" fillId="0" borderId="0" xfId="22" applyFont="1"/>
    <xf numFmtId="0" fontId="35" fillId="0" borderId="0" xfId="22" applyFont="1" applyBorder="1"/>
    <xf numFmtId="170" fontId="34" fillId="0" borderId="0" xfId="22" applyNumberFormat="1" applyFont="1" applyBorder="1"/>
    <xf numFmtId="170" fontId="34" fillId="0" borderId="0" xfId="22" applyNumberFormat="1" applyFont="1"/>
    <xf numFmtId="170" fontId="36" fillId="0" borderId="0" xfId="22" applyNumberFormat="1" applyFont="1" applyProtection="1">
      <protection locked="0"/>
    </xf>
    <xf numFmtId="173" fontId="36" fillId="0" borderId="0" xfId="22" applyNumberFormat="1" applyFont="1" applyProtection="1">
      <protection locked="0"/>
    </xf>
    <xf numFmtId="0" fontId="31" fillId="0" borderId="0" xfId="22" applyFont="1"/>
    <xf numFmtId="170" fontId="31" fillId="0" borderId="0" xfId="22" applyNumberFormat="1" applyFont="1"/>
    <xf numFmtId="0" fontId="31" fillId="0" borderId="0" xfId="22" applyFont="1" applyAlignment="1">
      <alignment horizontal="left"/>
    </xf>
    <xf numFmtId="170" fontId="31" fillId="0" borderId="0" xfId="22" applyNumberFormat="1" applyFont="1" applyBorder="1"/>
    <xf numFmtId="16" fontId="31" fillId="0" borderId="0" xfId="22" quotePrefix="1" applyNumberFormat="1" applyFont="1" applyBorder="1" applyAlignment="1">
      <alignment horizontal="left"/>
    </xf>
    <xf numFmtId="0" fontId="31" fillId="0" borderId="0" xfId="22" quotePrefix="1" applyFont="1" applyFill="1" applyBorder="1" applyAlignment="1">
      <alignment horizontal="left"/>
    </xf>
    <xf numFmtId="0" fontId="31" fillId="0" borderId="0" xfId="22" applyFont="1" applyBorder="1" applyAlignment="1">
      <alignment horizontal="left"/>
    </xf>
    <xf numFmtId="0" fontId="31" fillId="0" borderId="0" xfId="22" quotePrefix="1" applyFont="1" applyBorder="1" applyAlignment="1">
      <alignment horizontal="left"/>
    </xf>
    <xf numFmtId="0" fontId="31" fillId="0" borderId="0" xfId="22" applyFont="1" applyFill="1" applyBorder="1" applyAlignment="1">
      <alignment horizontal="left"/>
    </xf>
    <xf numFmtId="170" fontId="31" fillId="0" borderId="0" xfId="22" applyNumberFormat="1" applyFont="1" applyBorder="1" applyAlignment="1">
      <alignment horizontal="right"/>
    </xf>
    <xf numFmtId="174" fontId="31" fillId="0" borderId="0" xfId="22" applyNumberFormat="1" applyFont="1" applyFill="1" applyBorder="1" applyAlignment="1">
      <alignment horizontal="right"/>
    </xf>
    <xf numFmtId="49" fontId="34" fillId="0" borderId="0" xfId="22" applyNumberFormat="1" applyFont="1" applyFill="1" applyBorder="1" applyAlignment="1">
      <alignment horizontal="right"/>
    </xf>
    <xf numFmtId="49" fontId="31" fillId="0" borderId="0" xfId="22" applyNumberFormat="1" applyFont="1" applyFill="1" applyBorder="1" applyAlignment="1">
      <alignment horizontal="right"/>
    </xf>
    <xf numFmtId="172" fontId="31" fillId="0" borderId="3" xfId="22" applyNumberFormat="1" applyFont="1" applyBorder="1" applyAlignment="1">
      <alignment horizontal="center" vertical="center" wrapText="1"/>
    </xf>
    <xf numFmtId="172" fontId="31" fillId="0" borderId="4" xfId="22" applyNumberFormat="1" applyFont="1" applyBorder="1" applyAlignment="1">
      <alignment horizontal="center" vertical="center" wrapText="1"/>
    </xf>
    <xf numFmtId="0" fontId="31" fillId="0" borderId="16" xfId="22" applyFont="1" applyBorder="1" applyAlignment="1">
      <alignment horizontal="left" vertical="center"/>
    </xf>
    <xf numFmtId="0" fontId="31" fillId="0" borderId="17" xfId="22" applyFont="1" applyBorder="1" applyAlignment="1">
      <alignment horizontal="left" vertical="center"/>
    </xf>
    <xf numFmtId="0" fontId="31" fillId="0" borderId="8" xfId="22" applyFont="1" applyBorder="1" applyAlignment="1">
      <alignment horizontal="left" vertical="center"/>
    </xf>
    <xf numFmtId="0" fontId="31" fillId="0" borderId="9" xfId="22" applyFont="1" applyBorder="1" applyAlignment="1">
      <alignment horizontal="left" vertical="center"/>
    </xf>
    <xf numFmtId="0" fontId="29" fillId="0" borderId="0" xfId="22" applyFont="1" applyAlignment="1"/>
    <xf numFmtId="3" fontId="39" fillId="0" borderId="0" xfId="31" applyNumberFormat="1" applyFill="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0" borderId="3" xfId="21" applyFont="1" applyBorder="1" applyAlignment="1">
      <alignment horizontal="center"/>
    </xf>
    <xf numFmtId="0" fontId="4" fillId="0" borderId="4" xfId="21" applyFont="1" applyBorder="1" applyAlignment="1">
      <alignment horizontal="center"/>
    </xf>
    <xf numFmtId="0" fontId="4" fillId="0" borderId="5" xfId="21" applyFont="1" applyBorder="1" applyAlignment="1">
      <alignment horizontal="center"/>
    </xf>
    <xf numFmtId="164" fontId="4" fillId="0" borderId="3" xfId="21" applyNumberFormat="1" applyFont="1" applyBorder="1" applyAlignment="1">
      <alignment horizontal="center"/>
    </xf>
    <xf numFmtId="164" fontId="4" fillId="0" borderId="5" xfId="21" applyNumberFormat="1" applyFont="1" applyBorder="1" applyAlignment="1">
      <alignment horizontal="center"/>
    </xf>
    <xf numFmtId="165" fontId="4" fillId="3" borderId="0" xfId="0" applyNumberFormat="1" applyFont="1"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3" fontId="4" fillId="2" borderId="14" xfId="0" applyNumberFormat="1" applyFont="1" applyFill="1" applyBorder="1" applyAlignment="1">
      <alignment horizontal="center"/>
    </xf>
    <xf numFmtId="3" fontId="4" fillId="2" borderId="16" xfId="0" applyNumberFormat="1" applyFont="1" applyFill="1" applyBorder="1" applyAlignment="1">
      <alignment horizontal="center"/>
    </xf>
    <xf numFmtId="3" fontId="4" fillId="2" borderId="17" xfId="0" applyNumberFormat="1" applyFont="1" applyFill="1" applyBorder="1" applyAlignment="1">
      <alignment horizontal="center"/>
    </xf>
  </cellXfs>
  <cellStyles count="32">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9" builtinId="9" hidden="1"/>
    <cellStyle name="Followed Hyperlink" xfId="20" builtinId="9" hidden="1"/>
    <cellStyle name="Heading 1" xfId="1" builtinId="16"/>
    <cellStyle name="Heading 1 2" xfId="29"/>
    <cellStyle name="Heading 2" xfId="2" builtinId="17"/>
    <cellStyle name="Hyperlink" xfId="3" builtinId="8"/>
    <cellStyle name="Hyperlink 2" xfId="30"/>
    <cellStyle name="Normal" xfId="0" builtinId="0"/>
    <cellStyle name="Normal 2" xfId="21"/>
    <cellStyle name="Normal 2 2" xfId="31"/>
    <cellStyle name="Normal 3" xfId="23"/>
    <cellStyle name="Normal 4" xfId="22"/>
    <cellStyle name="Normal 5" xfId="24"/>
    <cellStyle name="Normal 7" xfId="28"/>
    <cellStyle name="Percent" xfId="18" builtinId="5"/>
    <cellStyle name="Percent 2" xfId="25"/>
    <cellStyle name="Percent 3" xfId="26"/>
    <cellStyle name="Percent 4"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 Id="rId35" Type="http://schemas.openxmlformats.org/officeDocument/2006/relationships/customXml" Target="../customXml/item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New Zealand's connections</a:t>
            </a:r>
            <a:r>
              <a:rPr lang="en-NZ" baseline="0"/>
              <a:t> with key trading partners</a:t>
            </a:r>
            <a:endParaRPr lang="en-NZ"/>
          </a:p>
        </c:rich>
      </c:tx>
      <c:overlay val="0"/>
    </c:title>
    <c:autoTitleDeleted val="0"/>
    <c:plotArea>
      <c:layout/>
      <c:radarChart>
        <c:radarStyle val="marker"/>
        <c:varyColors val="0"/>
        <c:ser>
          <c:idx val="0"/>
          <c:order val="0"/>
          <c:tx>
            <c:strRef>
              <c:f>Spider!$M$3</c:f>
              <c:strCache>
                <c:ptCount val="1"/>
                <c:pt idx="0">
                  <c:v>China</c:v>
                </c:pt>
              </c:strCache>
            </c:strRef>
          </c:tx>
          <c:spPr>
            <a:ln>
              <a:solidFill>
                <a:schemeClr val="accent1"/>
              </a:solidFill>
              <a:prstDash val="sysDash"/>
            </a:ln>
          </c:spPr>
          <c:marker>
            <c:symbol val="circle"/>
            <c:size val="9"/>
            <c:spPr>
              <a:ln>
                <a:solidFill>
                  <a:schemeClr val="bg1"/>
                </a:solidFill>
              </a:ln>
            </c:spPr>
          </c:marker>
          <c:cat>
            <c:strRef>
              <c:f>Spider!$L$19:$L$23</c:f>
              <c:strCache>
                <c:ptCount val="5"/>
                <c:pt idx="0">
                  <c:v>Exports</c:v>
                </c:pt>
                <c:pt idx="1">
                  <c:v>Imports</c:v>
                </c:pt>
                <c:pt idx="2">
                  <c:v>Migrants</c:v>
                </c:pt>
                <c:pt idx="3">
                  <c:v>Visitors</c:v>
                </c:pt>
                <c:pt idx="4">
                  <c:v>Foreign investment in NZ</c:v>
                </c:pt>
              </c:strCache>
            </c:strRef>
          </c:cat>
          <c:val>
            <c:numRef>
              <c:f>Spider!$M$19:$M$23</c:f>
              <c:numCache>
                <c:formatCode>0%</c:formatCode>
                <c:ptCount val="5"/>
                <c:pt idx="0">
                  <c:v>1</c:v>
                </c:pt>
                <c:pt idx="1">
                  <c:v>1</c:v>
                </c:pt>
                <c:pt idx="2">
                  <c:v>0.5</c:v>
                </c:pt>
                <c:pt idx="3">
                  <c:v>0.75</c:v>
                </c:pt>
                <c:pt idx="4">
                  <c:v>0</c:v>
                </c:pt>
              </c:numCache>
            </c:numRef>
          </c:val>
          <c:extLst>
            <c:ext xmlns:c16="http://schemas.microsoft.com/office/drawing/2014/chart" uri="{C3380CC4-5D6E-409C-BE32-E72D297353CC}">
              <c16:uniqueId val="{00000000-FE40-4E3F-B082-3C668AFFA9AD}"/>
            </c:ext>
          </c:extLst>
        </c:ser>
        <c:ser>
          <c:idx val="1"/>
          <c:order val="1"/>
          <c:tx>
            <c:strRef>
              <c:f>Spider!$N$3</c:f>
              <c:strCache>
                <c:ptCount val="1"/>
                <c:pt idx="0">
                  <c:v>Australia</c:v>
                </c:pt>
              </c:strCache>
            </c:strRef>
          </c:tx>
          <c:spPr>
            <a:ln>
              <a:solidFill>
                <a:schemeClr val="accent2"/>
              </a:solidFill>
              <a:prstDash val="sysDot"/>
            </a:ln>
          </c:spPr>
          <c:marker>
            <c:symbol val="circle"/>
            <c:size val="9"/>
            <c:spPr>
              <a:ln>
                <a:solidFill>
                  <a:schemeClr val="bg1"/>
                </a:solidFill>
              </a:ln>
            </c:spPr>
          </c:marker>
          <c:cat>
            <c:strRef>
              <c:f>Spider!$L$19:$L$23</c:f>
              <c:strCache>
                <c:ptCount val="5"/>
                <c:pt idx="0">
                  <c:v>Exports</c:v>
                </c:pt>
                <c:pt idx="1">
                  <c:v>Imports</c:v>
                </c:pt>
                <c:pt idx="2">
                  <c:v>Migrants</c:v>
                </c:pt>
                <c:pt idx="3">
                  <c:v>Visitors</c:v>
                </c:pt>
                <c:pt idx="4">
                  <c:v>Foreign investment in NZ</c:v>
                </c:pt>
              </c:strCache>
            </c:strRef>
          </c:cat>
          <c:val>
            <c:numRef>
              <c:f>Spider!$N$19:$N$23</c:f>
              <c:numCache>
                <c:formatCode>0%</c:formatCode>
                <c:ptCount val="5"/>
                <c:pt idx="0">
                  <c:v>0.75</c:v>
                </c:pt>
                <c:pt idx="1">
                  <c:v>0.75</c:v>
                </c:pt>
                <c:pt idx="2">
                  <c:v>1</c:v>
                </c:pt>
                <c:pt idx="3">
                  <c:v>1</c:v>
                </c:pt>
                <c:pt idx="4">
                  <c:v>1</c:v>
                </c:pt>
              </c:numCache>
            </c:numRef>
          </c:val>
          <c:extLst>
            <c:ext xmlns:c16="http://schemas.microsoft.com/office/drawing/2014/chart" uri="{C3380CC4-5D6E-409C-BE32-E72D297353CC}">
              <c16:uniqueId val="{00000001-FE40-4E3F-B082-3C668AFFA9AD}"/>
            </c:ext>
          </c:extLst>
        </c:ser>
        <c:ser>
          <c:idx val="2"/>
          <c:order val="2"/>
          <c:tx>
            <c:strRef>
              <c:f>Spider!$O$3</c:f>
              <c:strCache>
                <c:ptCount val="1"/>
                <c:pt idx="0">
                  <c:v>USA</c:v>
                </c:pt>
              </c:strCache>
            </c:strRef>
          </c:tx>
          <c:spPr>
            <a:ln>
              <a:solidFill>
                <a:schemeClr val="accent3"/>
              </a:solidFill>
              <a:prstDash val="sysDot"/>
            </a:ln>
          </c:spPr>
          <c:marker>
            <c:symbol val="circle"/>
            <c:size val="9"/>
            <c:spPr>
              <a:ln>
                <a:solidFill>
                  <a:schemeClr val="bg1"/>
                </a:solidFill>
              </a:ln>
            </c:spPr>
          </c:marker>
          <c:cat>
            <c:strRef>
              <c:f>Spider!$L$19:$L$23</c:f>
              <c:strCache>
                <c:ptCount val="5"/>
                <c:pt idx="0">
                  <c:v>Exports</c:v>
                </c:pt>
                <c:pt idx="1">
                  <c:v>Imports</c:v>
                </c:pt>
                <c:pt idx="2">
                  <c:v>Migrants</c:v>
                </c:pt>
                <c:pt idx="3">
                  <c:v>Visitors</c:v>
                </c:pt>
                <c:pt idx="4">
                  <c:v>Foreign investment in NZ</c:v>
                </c:pt>
              </c:strCache>
            </c:strRef>
          </c:cat>
          <c:val>
            <c:numRef>
              <c:f>Spider!$O$19:$O$23</c:f>
              <c:numCache>
                <c:formatCode>0%</c:formatCode>
                <c:ptCount val="5"/>
                <c:pt idx="0">
                  <c:v>0.5</c:v>
                </c:pt>
                <c:pt idx="1">
                  <c:v>0.5</c:v>
                </c:pt>
                <c:pt idx="2">
                  <c:v>0.25</c:v>
                </c:pt>
                <c:pt idx="3">
                  <c:v>0.5</c:v>
                </c:pt>
                <c:pt idx="4">
                  <c:v>0.5</c:v>
                </c:pt>
              </c:numCache>
            </c:numRef>
          </c:val>
          <c:extLst>
            <c:ext xmlns:c16="http://schemas.microsoft.com/office/drawing/2014/chart" uri="{C3380CC4-5D6E-409C-BE32-E72D297353CC}">
              <c16:uniqueId val="{00000002-FE40-4E3F-B082-3C668AFFA9AD}"/>
            </c:ext>
          </c:extLst>
        </c:ser>
        <c:ser>
          <c:idx val="4"/>
          <c:order val="3"/>
          <c:tx>
            <c:strRef>
              <c:f>Spider!$P$3</c:f>
              <c:strCache>
                <c:ptCount val="1"/>
                <c:pt idx="0">
                  <c:v>UK</c:v>
                </c:pt>
              </c:strCache>
            </c:strRef>
          </c:tx>
          <c:spPr>
            <a:ln>
              <a:solidFill>
                <a:schemeClr val="accent5"/>
              </a:solidFill>
              <a:prstDash val="sysDot"/>
            </a:ln>
          </c:spPr>
          <c:marker>
            <c:symbol val="circle"/>
            <c:size val="9"/>
            <c:spPr>
              <a:ln>
                <a:solidFill>
                  <a:schemeClr val="bg1"/>
                </a:solidFill>
              </a:ln>
            </c:spPr>
          </c:marker>
          <c:cat>
            <c:strRef>
              <c:f>Spider!$L$19:$L$23</c:f>
              <c:strCache>
                <c:ptCount val="5"/>
                <c:pt idx="0">
                  <c:v>Exports</c:v>
                </c:pt>
                <c:pt idx="1">
                  <c:v>Imports</c:v>
                </c:pt>
                <c:pt idx="2">
                  <c:v>Migrants</c:v>
                </c:pt>
                <c:pt idx="3">
                  <c:v>Visitors</c:v>
                </c:pt>
                <c:pt idx="4">
                  <c:v>Foreign investment in NZ</c:v>
                </c:pt>
              </c:strCache>
            </c:strRef>
          </c:cat>
          <c:val>
            <c:numRef>
              <c:f>Spider!$P$19:$P$23</c:f>
              <c:numCache>
                <c:formatCode>0%</c:formatCode>
                <c:ptCount val="5"/>
                <c:pt idx="0">
                  <c:v>0</c:v>
                </c:pt>
                <c:pt idx="1">
                  <c:v>0</c:v>
                </c:pt>
                <c:pt idx="2">
                  <c:v>0.75</c:v>
                </c:pt>
                <c:pt idx="3">
                  <c:v>0.25</c:v>
                </c:pt>
                <c:pt idx="4">
                  <c:v>0.75</c:v>
                </c:pt>
              </c:numCache>
            </c:numRef>
          </c:val>
          <c:extLst>
            <c:ext xmlns:c16="http://schemas.microsoft.com/office/drawing/2014/chart" uri="{C3380CC4-5D6E-409C-BE32-E72D297353CC}">
              <c16:uniqueId val="{00000003-FE40-4E3F-B082-3C668AFFA9AD}"/>
            </c:ext>
          </c:extLst>
        </c:ser>
        <c:ser>
          <c:idx val="3"/>
          <c:order val="4"/>
          <c:tx>
            <c:strRef>
              <c:f>Spider!$Q$3</c:f>
              <c:strCache>
                <c:ptCount val="1"/>
                <c:pt idx="0">
                  <c:v>Japan</c:v>
                </c:pt>
              </c:strCache>
            </c:strRef>
          </c:tx>
          <c:spPr>
            <a:ln>
              <a:solidFill>
                <a:schemeClr val="tx2"/>
              </a:solidFill>
              <a:prstDash val="sysDash"/>
            </a:ln>
          </c:spPr>
          <c:marker>
            <c:symbol val="circle"/>
            <c:size val="9"/>
            <c:spPr>
              <a:solidFill>
                <a:schemeClr val="tx2"/>
              </a:solidFill>
              <a:ln>
                <a:solidFill>
                  <a:schemeClr val="bg1"/>
                </a:solidFill>
              </a:ln>
            </c:spPr>
          </c:marker>
          <c:cat>
            <c:strRef>
              <c:f>Spider!$L$19:$L$23</c:f>
              <c:strCache>
                <c:ptCount val="5"/>
                <c:pt idx="0">
                  <c:v>Exports</c:v>
                </c:pt>
                <c:pt idx="1">
                  <c:v>Imports</c:v>
                </c:pt>
                <c:pt idx="2">
                  <c:v>Migrants</c:v>
                </c:pt>
                <c:pt idx="3">
                  <c:v>Visitors</c:v>
                </c:pt>
                <c:pt idx="4">
                  <c:v>Foreign investment in NZ</c:v>
                </c:pt>
              </c:strCache>
            </c:strRef>
          </c:cat>
          <c:val>
            <c:numRef>
              <c:f>Spider!$Q$19:$Q$23</c:f>
              <c:numCache>
                <c:formatCode>0%</c:formatCode>
                <c:ptCount val="5"/>
                <c:pt idx="0">
                  <c:v>0.25</c:v>
                </c:pt>
                <c:pt idx="1">
                  <c:v>0.25</c:v>
                </c:pt>
                <c:pt idx="2">
                  <c:v>0</c:v>
                </c:pt>
                <c:pt idx="3">
                  <c:v>0</c:v>
                </c:pt>
                <c:pt idx="4">
                  <c:v>0.25</c:v>
                </c:pt>
              </c:numCache>
            </c:numRef>
          </c:val>
          <c:extLst>
            <c:ext xmlns:c16="http://schemas.microsoft.com/office/drawing/2014/chart" uri="{C3380CC4-5D6E-409C-BE32-E72D297353CC}">
              <c16:uniqueId val="{00000004-FE40-4E3F-B082-3C668AFFA9AD}"/>
            </c:ext>
          </c:extLst>
        </c:ser>
        <c:dLbls>
          <c:showLegendKey val="0"/>
          <c:showVal val="0"/>
          <c:showCatName val="0"/>
          <c:showSerName val="0"/>
          <c:showPercent val="0"/>
          <c:showBubbleSize val="0"/>
        </c:dLbls>
        <c:axId val="674823000"/>
        <c:axId val="674823392"/>
      </c:radarChart>
      <c:catAx>
        <c:axId val="674823000"/>
        <c:scaling>
          <c:orientation val="minMax"/>
        </c:scaling>
        <c:delete val="0"/>
        <c:axPos val="b"/>
        <c:majorGridlines/>
        <c:numFmt formatCode="General" sourceLinked="0"/>
        <c:majorTickMark val="out"/>
        <c:minorTickMark val="none"/>
        <c:tickLblPos val="nextTo"/>
        <c:crossAx val="674823392"/>
        <c:crosses val="autoZero"/>
        <c:auto val="1"/>
        <c:lblAlgn val="ctr"/>
        <c:lblOffset val="100"/>
        <c:noMultiLvlLbl val="0"/>
      </c:catAx>
      <c:valAx>
        <c:axId val="674823392"/>
        <c:scaling>
          <c:orientation val="minMax"/>
        </c:scaling>
        <c:delete val="0"/>
        <c:axPos val="l"/>
        <c:majorGridlines>
          <c:spPr>
            <a:ln>
              <a:solidFill>
                <a:schemeClr val="bg1">
                  <a:lumMod val="85000"/>
                </a:schemeClr>
              </a:solidFill>
            </a:ln>
          </c:spPr>
        </c:majorGridlines>
        <c:numFmt formatCode="0%" sourceLinked="1"/>
        <c:majorTickMark val="cross"/>
        <c:minorTickMark val="none"/>
        <c:tickLblPos val="none"/>
        <c:crossAx val="674823000"/>
        <c:crosses val="autoZero"/>
        <c:crossBetween val="between"/>
      </c:valAx>
    </c:plotArea>
    <c:legend>
      <c:legendPos val="t"/>
      <c:layout>
        <c:manualLayout>
          <c:xMode val="edge"/>
          <c:yMode val="edge"/>
          <c:x val="0.17480481847283499"/>
          <c:y val="9.0400427771494804E-2"/>
          <c:w val="0.65322667759015696"/>
          <c:h val="5.5512730750223803E-2"/>
        </c:manualLayout>
      </c:layout>
      <c:overlay val="0"/>
    </c:legend>
    <c:plotVisOnly val="1"/>
    <c:dispBlanksAs val="gap"/>
    <c:showDLblsOverMax val="0"/>
  </c:chart>
  <c:spPr>
    <a:solidFill>
      <a:schemeClr val="bg1"/>
    </a:solidFill>
    <a:ln>
      <a:noFill/>
    </a:ln>
  </c:spPr>
  <c:txPr>
    <a:bodyPr/>
    <a:lstStyle/>
    <a:p>
      <a:pPr>
        <a:defRPr sz="1050">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New Zealand Exports</a:t>
            </a:r>
            <a:endParaRPr lang="en-NZ" baseline="0"/>
          </a:p>
        </c:rich>
      </c:tx>
      <c:overlay val="0"/>
    </c:title>
    <c:autoTitleDeleted val="0"/>
    <c:plotArea>
      <c:layout>
        <c:manualLayout>
          <c:layoutTarget val="inner"/>
          <c:xMode val="edge"/>
          <c:yMode val="edge"/>
          <c:x val="0.16845846560846561"/>
          <c:y val="0.17434111111111111"/>
          <c:w val="0.8130626984126984"/>
          <c:h val="0.65517722222222219"/>
        </c:manualLayout>
      </c:layout>
      <c:barChart>
        <c:barDir val="col"/>
        <c:grouping val="percentStacked"/>
        <c:varyColors val="0"/>
        <c:ser>
          <c:idx val="0"/>
          <c:order val="0"/>
          <c:tx>
            <c:strRef>
              <c:f>'2.1'!$C$52</c:f>
              <c:strCache>
                <c:ptCount val="1"/>
                <c:pt idx="0">
                  <c:v>Australia</c:v>
                </c:pt>
              </c:strCache>
            </c:strRef>
          </c:tx>
          <c:spPr>
            <a:solidFill>
              <a:schemeClr val="tx1"/>
            </a:solidFill>
            <a:ln>
              <a:noFill/>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'2.1'!$C$53:$C$75</c:f>
              <c:numCache>
                <c:formatCode>0.0_ ;[Red]\-0.0\ </c:formatCode>
                <c:ptCount val="23"/>
                <c:pt idx="0">
                  <c:v>4.4596205009999998</c:v>
                </c:pt>
                <c:pt idx="1">
                  <c:v>4.192843538</c:v>
                </c:pt>
                <c:pt idx="2">
                  <c:v>4.2050432569999998</c:v>
                </c:pt>
                <c:pt idx="3">
                  <c:v>4.5174270869999997</c:v>
                </c:pt>
                <c:pt idx="4">
                  <c:v>4.8004616689999997</c:v>
                </c:pt>
                <c:pt idx="5">
                  <c:v>5.2636807279999998</c:v>
                </c:pt>
                <c:pt idx="6">
                  <c:v>6.1157997540000002</c:v>
                </c:pt>
                <c:pt idx="7">
                  <c:v>6.3119503479999999</c:v>
                </c:pt>
                <c:pt idx="8">
                  <c:v>6.0555900060000001</c:v>
                </c:pt>
                <c:pt idx="9">
                  <c:v>6.203340882</c:v>
                </c:pt>
                <c:pt idx="10">
                  <c:v>6.5238562939999998</c:v>
                </c:pt>
                <c:pt idx="11">
                  <c:v>6.6404536089999997</c:v>
                </c:pt>
                <c:pt idx="12">
                  <c:v>7.1177083640000003</c:v>
                </c:pt>
                <c:pt idx="13">
                  <c:v>8.4805412659999995</c:v>
                </c:pt>
                <c:pt idx="14">
                  <c:v>10.058848236999999</c:v>
                </c:pt>
                <c:pt idx="15">
                  <c:v>9.3072501949999999</c:v>
                </c:pt>
                <c:pt idx="16">
                  <c:v>10.165968829000001</c:v>
                </c:pt>
                <c:pt idx="17">
                  <c:v>10.667306642</c:v>
                </c:pt>
                <c:pt idx="18">
                  <c:v>9.736991884</c:v>
                </c:pt>
                <c:pt idx="19">
                  <c:v>9.0159898960000007</c:v>
                </c:pt>
                <c:pt idx="20">
                  <c:v>8.6478352619999992</c:v>
                </c:pt>
                <c:pt idx="21">
                  <c:v>8.3677962449999992</c:v>
                </c:pt>
                <c:pt idx="22">
                  <c:v>8.3153015139999997</c:v>
                </c:pt>
              </c:numCache>
            </c:numRef>
          </c:val>
          <c:extLst>
            <c:ext xmlns:c16="http://schemas.microsoft.com/office/drawing/2014/chart" uri="{C3380CC4-5D6E-409C-BE32-E72D297353CC}">
              <c16:uniqueId val="{00000000-56FF-48C2-BD2A-3B37C42B68F7}"/>
            </c:ext>
          </c:extLst>
        </c:ser>
        <c:ser>
          <c:idx val="1"/>
          <c:order val="1"/>
          <c:tx>
            <c:strRef>
              <c:f>'2.1'!$D$52</c:f>
              <c:strCache>
                <c:ptCount val="1"/>
                <c:pt idx="0">
                  <c:v>China</c:v>
                </c:pt>
              </c:strCache>
            </c:strRef>
          </c:tx>
          <c:spPr>
            <a:solidFill>
              <a:srgbClr val="FF0000"/>
            </a:solidFill>
            <a:ln>
              <a:noFill/>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'2.1'!$D$53:$D$75</c:f>
              <c:numCache>
                <c:formatCode>0.0_ ;[Red]\-0.0\ </c:formatCode>
                <c:ptCount val="23"/>
                <c:pt idx="0">
                  <c:v>0.60987139999999995</c:v>
                </c:pt>
                <c:pt idx="1">
                  <c:v>0.49842971699999999</c:v>
                </c:pt>
                <c:pt idx="2">
                  <c:v>0.52069433499999995</c:v>
                </c:pt>
                <c:pt idx="3">
                  <c:v>0.62565404099999999</c:v>
                </c:pt>
                <c:pt idx="4">
                  <c:v>0.64441744899999998</c:v>
                </c:pt>
                <c:pt idx="5">
                  <c:v>0.69276266600000003</c:v>
                </c:pt>
                <c:pt idx="6">
                  <c:v>1.0062734129999999</c:v>
                </c:pt>
                <c:pt idx="7">
                  <c:v>1.3722978240000001</c:v>
                </c:pt>
                <c:pt idx="8">
                  <c:v>1.5215172809999999</c:v>
                </c:pt>
                <c:pt idx="9">
                  <c:v>1.458408425</c:v>
                </c:pt>
                <c:pt idx="10">
                  <c:v>1.6577987430000001</c:v>
                </c:pt>
                <c:pt idx="11">
                  <c:v>1.647286314</c:v>
                </c:pt>
                <c:pt idx="12">
                  <c:v>1.8819398869999999</c:v>
                </c:pt>
                <c:pt idx="13">
                  <c:v>2.0245563620000002</c:v>
                </c:pt>
                <c:pt idx="14">
                  <c:v>2.9589014809999998</c:v>
                </c:pt>
                <c:pt idx="15">
                  <c:v>3.803768925</c:v>
                </c:pt>
                <c:pt idx="16">
                  <c:v>5.3959133599999998</c:v>
                </c:pt>
                <c:pt idx="17">
                  <c:v>5.9280228250000002</c:v>
                </c:pt>
                <c:pt idx="18">
                  <c:v>7.4021605409999998</c:v>
                </c:pt>
                <c:pt idx="19">
                  <c:v>11.183377506999999</c:v>
                </c:pt>
                <c:pt idx="20">
                  <c:v>8.5811308260000008</c:v>
                </c:pt>
                <c:pt idx="21">
                  <c:v>8.736245984</c:v>
                </c:pt>
                <c:pt idx="22">
                  <c:v>9.8946138739999991</c:v>
                </c:pt>
              </c:numCache>
            </c:numRef>
          </c:val>
          <c:extLst>
            <c:ext xmlns:c16="http://schemas.microsoft.com/office/drawing/2014/chart" uri="{C3380CC4-5D6E-409C-BE32-E72D297353CC}">
              <c16:uniqueId val="{00000001-56FF-48C2-BD2A-3B37C42B68F7}"/>
            </c:ext>
          </c:extLst>
        </c:ser>
        <c:ser>
          <c:idx val="2"/>
          <c:order val="2"/>
          <c:tx>
            <c:strRef>
              <c:f>'2.1'!$E$52</c:f>
              <c:strCache>
                <c:ptCount val="1"/>
                <c:pt idx="0">
                  <c:v>Japan</c:v>
                </c:pt>
              </c:strCache>
            </c:strRef>
          </c:tx>
          <c:spPr>
            <a:ln>
              <a:noFill/>
              <a:prstDash val="sysDash"/>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'2.1'!$E$53:$E$75</c:f>
              <c:numCache>
                <c:formatCode>0.0_ ;[Red]\-0.0\ </c:formatCode>
                <c:ptCount val="23"/>
                <c:pt idx="0">
                  <c:v>3.3715993480000002</c:v>
                </c:pt>
                <c:pt idx="1">
                  <c:v>3.2705053400000001</c:v>
                </c:pt>
                <c:pt idx="2">
                  <c:v>3.1380128840000001</c:v>
                </c:pt>
                <c:pt idx="3">
                  <c:v>3.1596426549999999</c:v>
                </c:pt>
                <c:pt idx="4">
                  <c:v>2.8813047699999998</c:v>
                </c:pt>
                <c:pt idx="5">
                  <c:v>3.1315481900000002</c:v>
                </c:pt>
                <c:pt idx="6">
                  <c:v>4.1419882389999998</c:v>
                </c:pt>
                <c:pt idx="7">
                  <c:v>3.9373676629999999</c:v>
                </c:pt>
                <c:pt idx="8">
                  <c:v>3.5010653879999998</c:v>
                </c:pt>
                <c:pt idx="9">
                  <c:v>3.0786783550000001</c:v>
                </c:pt>
                <c:pt idx="10">
                  <c:v>3.4562042260000001</c:v>
                </c:pt>
                <c:pt idx="11">
                  <c:v>3.2836083710000001</c:v>
                </c:pt>
                <c:pt idx="12">
                  <c:v>3.5712455090000002</c:v>
                </c:pt>
                <c:pt idx="13">
                  <c:v>3.3172529879999999</c:v>
                </c:pt>
                <c:pt idx="14">
                  <c:v>3.6247704170000001</c:v>
                </c:pt>
                <c:pt idx="15">
                  <c:v>2.83447388</c:v>
                </c:pt>
                <c:pt idx="16">
                  <c:v>3.3553321829999998</c:v>
                </c:pt>
                <c:pt idx="17">
                  <c:v>3.403875202</c:v>
                </c:pt>
                <c:pt idx="18">
                  <c:v>3.1419126830000002</c:v>
                </c:pt>
                <c:pt idx="19">
                  <c:v>2.8148227929999998</c:v>
                </c:pt>
                <c:pt idx="20">
                  <c:v>2.9550563759999999</c:v>
                </c:pt>
                <c:pt idx="21">
                  <c:v>2.9630605600000002</c:v>
                </c:pt>
                <c:pt idx="22">
                  <c:v>2.9672841459999999</c:v>
                </c:pt>
              </c:numCache>
            </c:numRef>
          </c:val>
          <c:extLst>
            <c:ext xmlns:c16="http://schemas.microsoft.com/office/drawing/2014/chart" uri="{C3380CC4-5D6E-409C-BE32-E72D297353CC}">
              <c16:uniqueId val="{00000002-56FF-48C2-BD2A-3B37C42B68F7}"/>
            </c:ext>
          </c:extLst>
        </c:ser>
        <c:ser>
          <c:idx val="3"/>
          <c:order val="3"/>
          <c:tx>
            <c:strRef>
              <c:f>'2.1'!$F$52</c:f>
              <c:strCache>
                <c:ptCount val="1"/>
                <c:pt idx="0">
                  <c:v>USA</c:v>
                </c:pt>
              </c:strCache>
            </c:strRef>
          </c:tx>
          <c:spPr>
            <a:ln>
              <a:noFill/>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'2.1'!$F$53:$F$75</c:f>
              <c:numCache>
                <c:formatCode>0.0_ ;[Red]\-0.0\ </c:formatCode>
                <c:ptCount val="23"/>
                <c:pt idx="0">
                  <c:v>2.2716799829999998</c:v>
                </c:pt>
                <c:pt idx="1">
                  <c:v>1.8964544480000001</c:v>
                </c:pt>
                <c:pt idx="2">
                  <c:v>1.934216779</c:v>
                </c:pt>
                <c:pt idx="3">
                  <c:v>2.4086944969999999</c:v>
                </c:pt>
                <c:pt idx="4">
                  <c:v>3.0046250969999999</c:v>
                </c:pt>
                <c:pt idx="5">
                  <c:v>3.4697151740000001</c:v>
                </c:pt>
                <c:pt idx="6">
                  <c:v>4.33353316</c:v>
                </c:pt>
                <c:pt idx="7">
                  <c:v>4.8669138810000003</c:v>
                </c:pt>
                <c:pt idx="8">
                  <c:v>4.6730052720000002</c:v>
                </c:pt>
                <c:pt idx="9">
                  <c:v>4.0629060069999996</c:v>
                </c:pt>
                <c:pt idx="10">
                  <c:v>4.5567432480000001</c:v>
                </c:pt>
                <c:pt idx="11">
                  <c:v>4.2833267480000004</c:v>
                </c:pt>
                <c:pt idx="12">
                  <c:v>4.5844391919999996</c:v>
                </c:pt>
                <c:pt idx="13">
                  <c:v>4.0911769439999999</c:v>
                </c:pt>
                <c:pt idx="14">
                  <c:v>4.7567526940000002</c:v>
                </c:pt>
                <c:pt idx="15">
                  <c:v>3.5228366530000002</c:v>
                </c:pt>
                <c:pt idx="16">
                  <c:v>3.8859392420000001</c:v>
                </c:pt>
                <c:pt idx="17">
                  <c:v>4.0205353439999998</c:v>
                </c:pt>
                <c:pt idx="18">
                  <c:v>4.3356676749999998</c:v>
                </c:pt>
                <c:pt idx="19">
                  <c:v>4.0659195490000002</c:v>
                </c:pt>
                <c:pt idx="20">
                  <c:v>5.1333883910000004</c:v>
                </c:pt>
                <c:pt idx="21">
                  <c:v>5.6028718929999997</c:v>
                </c:pt>
                <c:pt idx="22">
                  <c:v>5.2143640119999999</c:v>
                </c:pt>
              </c:numCache>
            </c:numRef>
          </c:val>
          <c:extLst>
            <c:ext xmlns:c16="http://schemas.microsoft.com/office/drawing/2014/chart" uri="{C3380CC4-5D6E-409C-BE32-E72D297353CC}">
              <c16:uniqueId val="{00000003-56FF-48C2-BD2A-3B37C42B68F7}"/>
            </c:ext>
          </c:extLst>
        </c:ser>
        <c:ser>
          <c:idx val="4"/>
          <c:order val="4"/>
          <c:tx>
            <c:strRef>
              <c:f>'2.1'!$G$52</c:f>
              <c:strCache>
                <c:ptCount val="1"/>
                <c:pt idx="0">
                  <c:v>Other countries</c:v>
                </c:pt>
              </c:strCache>
            </c:strRef>
          </c:tx>
          <c:spPr>
            <a:solidFill>
              <a:schemeClr val="bg1">
                <a:lumMod val="65000"/>
              </a:schemeClr>
            </a:solidFill>
            <a:ln>
              <a:noFill/>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'2.1'!$G$53:$G$75</c:f>
              <c:numCache>
                <c:formatCode>0.0_ ;[Red]\-0.0\ </c:formatCode>
                <c:ptCount val="23"/>
                <c:pt idx="0">
                  <c:v>10.210240809</c:v>
                </c:pt>
                <c:pt idx="1">
                  <c:v>10.537251745000001</c:v>
                </c:pt>
                <c:pt idx="2">
                  <c:v>10.979828112</c:v>
                </c:pt>
                <c:pt idx="3">
                  <c:v>11.286754749</c:v>
                </c:pt>
                <c:pt idx="4">
                  <c:v>11.190081917000002</c:v>
                </c:pt>
                <c:pt idx="5">
                  <c:v>12.057345091999998</c:v>
                </c:pt>
                <c:pt idx="6">
                  <c:v>14.938743163</c:v>
                </c:pt>
                <c:pt idx="7">
                  <c:v>16.206209987000001</c:v>
                </c:pt>
                <c:pt idx="8">
                  <c:v>14.520197458999998</c:v>
                </c:pt>
                <c:pt idx="9">
                  <c:v>13.796598956</c:v>
                </c:pt>
                <c:pt idx="10">
                  <c:v>14.893654845</c:v>
                </c:pt>
                <c:pt idx="11">
                  <c:v>15.243048401999999</c:v>
                </c:pt>
                <c:pt idx="12">
                  <c:v>18.147674181999996</c:v>
                </c:pt>
                <c:pt idx="13">
                  <c:v>20.212014057000005</c:v>
                </c:pt>
                <c:pt idx="14">
                  <c:v>21.953606442000002</c:v>
                </c:pt>
                <c:pt idx="15">
                  <c:v>20.087517089999999</c:v>
                </c:pt>
                <c:pt idx="16">
                  <c:v>21.961206102999999</c:v>
                </c:pt>
                <c:pt idx="17">
                  <c:v>23.448488895000001</c:v>
                </c:pt>
                <c:pt idx="18">
                  <c:v>21.543631741999999</c:v>
                </c:pt>
                <c:pt idx="19">
                  <c:v>22.947848983999997</c:v>
                </c:pt>
                <c:pt idx="20">
                  <c:v>23.597733095999995</c:v>
                </c:pt>
                <c:pt idx="21">
                  <c:v>23.163269080999999</c:v>
                </c:pt>
                <c:pt idx="22">
                  <c:v>22.253858706000003</c:v>
                </c:pt>
              </c:numCache>
            </c:numRef>
          </c:val>
          <c:extLst>
            <c:ext xmlns:c16="http://schemas.microsoft.com/office/drawing/2014/chart" uri="{C3380CC4-5D6E-409C-BE32-E72D297353CC}">
              <c16:uniqueId val="{00000004-56FF-48C2-BD2A-3B37C42B68F7}"/>
            </c:ext>
          </c:extLst>
        </c:ser>
        <c:dLbls>
          <c:showLegendKey val="0"/>
          <c:showVal val="0"/>
          <c:showCatName val="0"/>
          <c:showSerName val="0"/>
          <c:showPercent val="0"/>
          <c:showBubbleSize val="0"/>
        </c:dLbls>
        <c:gapWidth val="150"/>
        <c:overlap val="100"/>
        <c:axId val="1000327096"/>
        <c:axId val="1000327488"/>
      </c:barChart>
      <c:dateAx>
        <c:axId val="1000327096"/>
        <c:scaling>
          <c:orientation val="minMax"/>
          <c:min val="38718"/>
        </c:scaling>
        <c:delete val="0"/>
        <c:axPos val="b"/>
        <c:numFmt formatCode="yyyy" sourceLinked="0"/>
        <c:majorTickMark val="out"/>
        <c:minorTickMark val="in"/>
        <c:tickLblPos val="nextTo"/>
        <c:crossAx val="1000327488"/>
        <c:crosses val="autoZero"/>
        <c:auto val="0"/>
        <c:lblOffset val="100"/>
        <c:baseTimeUnit val="years"/>
        <c:majorUnit val="1"/>
        <c:majorTimeUnit val="years"/>
        <c:minorUnit val="1"/>
        <c:minorTimeUnit val="years"/>
      </c:dateAx>
      <c:valAx>
        <c:axId val="1000327488"/>
        <c:scaling>
          <c:orientation val="minMax"/>
        </c:scaling>
        <c:delete val="0"/>
        <c:axPos val="l"/>
        <c:title>
          <c:tx>
            <c:rich>
              <a:bodyPr rot="-5400000" vert="horz"/>
              <a:lstStyle/>
              <a:p>
                <a:pPr>
                  <a:defRPr b="0"/>
                </a:pPr>
                <a:r>
                  <a:rPr lang="en-NZ" b="0"/>
                  <a:t>Proportion of total</a:t>
                </a:r>
                <a:r>
                  <a:rPr lang="en-NZ" b="0" baseline="0"/>
                  <a:t> merchandise exports</a:t>
                </a:r>
                <a:endParaRPr lang="en-NZ" b="0"/>
              </a:p>
            </c:rich>
          </c:tx>
          <c:layout>
            <c:manualLayout>
              <c:xMode val="edge"/>
              <c:yMode val="edge"/>
              <c:x val="1.7873941798941799E-2"/>
              <c:y val="0.20359722222222223"/>
            </c:manualLayout>
          </c:layout>
          <c:overlay val="0"/>
        </c:title>
        <c:numFmt formatCode="0%" sourceLinked="0"/>
        <c:majorTickMark val="out"/>
        <c:minorTickMark val="none"/>
        <c:tickLblPos val="nextTo"/>
        <c:crossAx val="1000327096"/>
        <c:crosses val="autoZero"/>
        <c:crossBetween val="between"/>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New Zealand Imports</a:t>
            </a:r>
            <a:endParaRPr lang="en-NZ" baseline="0"/>
          </a:p>
        </c:rich>
      </c:tx>
      <c:overlay val="0"/>
    </c:title>
    <c:autoTitleDeleted val="0"/>
    <c:plotArea>
      <c:layout>
        <c:manualLayout>
          <c:layoutTarget val="inner"/>
          <c:xMode val="edge"/>
          <c:yMode val="edge"/>
          <c:x val="0.16845846560846561"/>
          <c:y val="0.17434111111111111"/>
          <c:w val="0.8130626984126984"/>
          <c:h val="0.65517722222222219"/>
        </c:manualLayout>
      </c:layout>
      <c:barChart>
        <c:barDir val="col"/>
        <c:grouping val="percentStacked"/>
        <c:varyColors val="0"/>
        <c:ser>
          <c:idx val="0"/>
          <c:order val="0"/>
          <c:tx>
            <c:strRef>
              <c:f>'2.1'!$I$52</c:f>
              <c:strCache>
                <c:ptCount val="1"/>
                <c:pt idx="0">
                  <c:v>Australia</c:v>
                </c:pt>
              </c:strCache>
            </c:strRef>
          </c:tx>
          <c:spPr>
            <a:solidFill>
              <a:schemeClr val="tx1"/>
            </a:solidFill>
            <a:ln>
              <a:noFill/>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'2.1'!$I$53:$I$75</c:f>
              <c:numCache>
                <c:formatCode>0.0_ ;[Red]\-0.0\ </c:formatCode>
                <c:ptCount val="23"/>
                <c:pt idx="0">
                  <c:v>4.4352309419999996</c:v>
                </c:pt>
                <c:pt idx="1">
                  <c:v>4.7427889160000003</c:v>
                </c:pt>
                <c:pt idx="2">
                  <c:v>5.0926778979999998</c:v>
                </c:pt>
                <c:pt idx="3">
                  <c:v>5.5407120089999999</c:v>
                </c:pt>
                <c:pt idx="4">
                  <c:v>5.2179438380000001</c:v>
                </c:pt>
                <c:pt idx="5">
                  <c:v>6.788072294</c:v>
                </c:pt>
                <c:pt idx="6">
                  <c:v>6.8504690119999996</c:v>
                </c:pt>
                <c:pt idx="7">
                  <c:v>7.0321381240000003</c:v>
                </c:pt>
                <c:pt idx="8">
                  <c:v>7.3262983029999997</c:v>
                </c:pt>
                <c:pt idx="9">
                  <c:v>7.1629667709999998</c:v>
                </c:pt>
                <c:pt idx="10">
                  <c:v>8.0011402050000004</c:v>
                </c:pt>
                <c:pt idx="11">
                  <c:v>7.540481464</c:v>
                </c:pt>
                <c:pt idx="12">
                  <c:v>8.5264943340000006</c:v>
                </c:pt>
                <c:pt idx="13">
                  <c:v>8.5414884139999998</c:v>
                </c:pt>
                <c:pt idx="14">
                  <c:v>8.5297178779999996</c:v>
                </c:pt>
                <c:pt idx="15">
                  <c:v>7.5582274319999998</c:v>
                </c:pt>
                <c:pt idx="16">
                  <c:v>7.6225117400000002</c:v>
                </c:pt>
                <c:pt idx="17">
                  <c:v>7.2829187600000003</c:v>
                </c:pt>
                <c:pt idx="18">
                  <c:v>7.0943809680000003</c:v>
                </c:pt>
                <c:pt idx="19">
                  <c:v>6.2472604159999996</c:v>
                </c:pt>
                <c:pt idx="20">
                  <c:v>6.2818377349999999</c:v>
                </c:pt>
                <c:pt idx="21">
                  <c:v>6.4494614879999999</c:v>
                </c:pt>
                <c:pt idx="22">
                  <c:v>6.4533125179999997</c:v>
                </c:pt>
              </c:numCache>
            </c:numRef>
          </c:val>
          <c:extLst>
            <c:ext xmlns:c16="http://schemas.microsoft.com/office/drawing/2014/chart" uri="{C3380CC4-5D6E-409C-BE32-E72D297353CC}">
              <c16:uniqueId val="{00000000-C30D-46BA-BF57-EC7EE8199513}"/>
            </c:ext>
          </c:extLst>
        </c:ser>
        <c:ser>
          <c:idx val="1"/>
          <c:order val="1"/>
          <c:tx>
            <c:strRef>
              <c:f>'2.1'!$J$52</c:f>
              <c:strCache>
                <c:ptCount val="1"/>
                <c:pt idx="0">
                  <c:v>China</c:v>
                </c:pt>
              </c:strCache>
            </c:strRef>
          </c:tx>
          <c:spPr>
            <a:solidFill>
              <a:srgbClr val="FF0000"/>
            </a:solidFill>
            <a:ln>
              <a:noFill/>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'2.1'!$J$53:$J$75</c:f>
              <c:numCache>
                <c:formatCode>0.0_ ;[Red]\-0.0\ </c:formatCode>
                <c:ptCount val="23"/>
                <c:pt idx="0">
                  <c:v>0.68657221300000004</c:v>
                </c:pt>
                <c:pt idx="1">
                  <c:v>0.76778991200000002</c:v>
                </c:pt>
                <c:pt idx="2">
                  <c:v>0.82431790900000002</c:v>
                </c:pt>
                <c:pt idx="3">
                  <c:v>1.0819123479999999</c:v>
                </c:pt>
                <c:pt idx="4">
                  <c:v>1.203722798</c:v>
                </c:pt>
                <c:pt idx="5">
                  <c:v>1.535349855</c:v>
                </c:pt>
                <c:pt idx="6">
                  <c:v>2.0378027410000001</c:v>
                </c:pt>
                <c:pt idx="7">
                  <c:v>2.2741634839999998</c:v>
                </c:pt>
                <c:pt idx="8">
                  <c:v>2.6237614150000002</c:v>
                </c:pt>
                <c:pt idx="9">
                  <c:v>2.9321615410000001</c:v>
                </c:pt>
                <c:pt idx="10">
                  <c:v>3.507157963</c:v>
                </c:pt>
                <c:pt idx="11">
                  <c:v>4.2254642689999997</c:v>
                </c:pt>
                <c:pt idx="12">
                  <c:v>5.1826396460000002</c:v>
                </c:pt>
                <c:pt idx="13">
                  <c:v>5.6872244070000004</c:v>
                </c:pt>
                <c:pt idx="14">
                  <c:v>6.5942611109999998</c:v>
                </c:pt>
                <c:pt idx="15">
                  <c:v>6.0277023569999999</c:v>
                </c:pt>
                <c:pt idx="16">
                  <c:v>6.9382527679999999</c:v>
                </c:pt>
                <c:pt idx="17">
                  <c:v>7.5198973670000004</c:v>
                </c:pt>
                <c:pt idx="18">
                  <c:v>7.7608913470000003</c:v>
                </c:pt>
                <c:pt idx="19">
                  <c:v>8.3709385629999993</c:v>
                </c:pt>
                <c:pt idx="20">
                  <c:v>9.0237410330000003</c:v>
                </c:pt>
                <c:pt idx="21">
                  <c:v>10.460125366</c:v>
                </c:pt>
                <c:pt idx="22">
                  <c:v>10.310454228999999</c:v>
                </c:pt>
              </c:numCache>
            </c:numRef>
          </c:val>
          <c:extLst>
            <c:ext xmlns:c16="http://schemas.microsoft.com/office/drawing/2014/chart" uri="{C3380CC4-5D6E-409C-BE32-E72D297353CC}">
              <c16:uniqueId val="{00000001-C30D-46BA-BF57-EC7EE8199513}"/>
            </c:ext>
          </c:extLst>
        </c:ser>
        <c:ser>
          <c:idx val="2"/>
          <c:order val="2"/>
          <c:tx>
            <c:strRef>
              <c:f>'2.1'!$K$52</c:f>
              <c:strCache>
                <c:ptCount val="1"/>
                <c:pt idx="0">
                  <c:v>Japan</c:v>
                </c:pt>
              </c:strCache>
            </c:strRef>
          </c:tx>
          <c:spPr>
            <a:ln>
              <a:noFill/>
              <a:prstDash val="sysDash"/>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'2.1'!$K$53:$K$75</c:f>
              <c:numCache>
                <c:formatCode>0.0_ ;[Red]\-0.0\ </c:formatCode>
                <c:ptCount val="23"/>
                <c:pt idx="0">
                  <c:v>3.1263926419999999</c:v>
                </c:pt>
                <c:pt idx="1">
                  <c:v>2.9142070489999998</c:v>
                </c:pt>
                <c:pt idx="2">
                  <c:v>2.9737572750000001</c:v>
                </c:pt>
                <c:pt idx="3">
                  <c:v>2.5817602590000002</c:v>
                </c:pt>
                <c:pt idx="4">
                  <c:v>2.8436724839999998</c:v>
                </c:pt>
                <c:pt idx="5">
                  <c:v>3.407145662</c:v>
                </c:pt>
                <c:pt idx="6">
                  <c:v>3.4042915379999998</c:v>
                </c:pt>
                <c:pt idx="7">
                  <c:v>3.5998173429999998</c:v>
                </c:pt>
                <c:pt idx="8">
                  <c:v>3.8016292630000001</c:v>
                </c:pt>
                <c:pt idx="9">
                  <c:v>3.7876671499999999</c:v>
                </c:pt>
                <c:pt idx="10">
                  <c:v>3.9959340600000002</c:v>
                </c:pt>
                <c:pt idx="11">
                  <c:v>4.0099579079999996</c:v>
                </c:pt>
                <c:pt idx="12">
                  <c:v>3.7206485680000001</c:v>
                </c:pt>
                <c:pt idx="13">
                  <c:v>4.0072987969999998</c:v>
                </c:pt>
                <c:pt idx="14">
                  <c:v>3.8997244129999999</c:v>
                </c:pt>
                <c:pt idx="15">
                  <c:v>2.6584912329999999</c:v>
                </c:pt>
                <c:pt idx="16">
                  <c:v>3.176892762</c:v>
                </c:pt>
                <c:pt idx="17">
                  <c:v>2.9297667060000001</c:v>
                </c:pt>
                <c:pt idx="18">
                  <c:v>3.037894203</c:v>
                </c:pt>
                <c:pt idx="19">
                  <c:v>3.1882603820000002</c:v>
                </c:pt>
                <c:pt idx="20">
                  <c:v>3.4177211770000002</c:v>
                </c:pt>
                <c:pt idx="21">
                  <c:v>3.4570668520000001</c:v>
                </c:pt>
                <c:pt idx="22">
                  <c:v>3.8522385130000001</c:v>
                </c:pt>
              </c:numCache>
            </c:numRef>
          </c:val>
          <c:extLst>
            <c:ext xmlns:c16="http://schemas.microsoft.com/office/drawing/2014/chart" uri="{C3380CC4-5D6E-409C-BE32-E72D297353CC}">
              <c16:uniqueId val="{00000002-C30D-46BA-BF57-EC7EE8199513}"/>
            </c:ext>
          </c:extLst>
        </c:ser>
        <c:ser>
          <c:idx val="3"/>
          <c:order val="3"/>
          <c:tx>
            <c:strRef>
              <c:f>'2.1'!$L$52</c:f>
              <c:strCache>
                <c:ptCount val="1"/>
                <c:pt idx="0">
                  <c:v>USA</c:v>
                </c:pt>
              </c:strCache>
            </c:strRef>
          </c:tx>
          <c:spPr>
            <a:ln>
              <a:noFill/>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'2.1'!$L$53:$L$75</c:f>
              <c:numCache>
                <c:formatCode>0.0_ ;[Red]\-0.0\ </c:formatCode>
                <c:ptCount val="23"/>
                <c:pt idx="0">
                  <c:v>3.8787867060000001</c:v>
                </c:pt>
                <c:pt idx="1">
                  <c:v>3.9416383430000002</c:v>
                </c:pt>
                <c:pt idx="2">
                  <c:v>3.526382248</c:v>
                </c:pt>
                <c:pt idx="3">
                  <c:v>4.0075452360000003</c:v>
                </c:pt>
                <c:pt idx="4">
                  <c:v>4.3886470319999997</c:v>
                </c:pt>
                <c:pt idx="5">
                  <c:v>4.530635159</c:v>
                </c:pt>
                <c:pt idx="6">
                  <c:v>5.5113035000000004</c:v>
                </c:pt>
                <c:pt idx="7">
                  <c:v>4.9723280809999997</c:v>
                </c:pt>
                <c:pt idx="8">
                  <c:v>4.1629434779999999</c:v>
                </c:pt>
                <c:pt idx="9">
                  <c:v>3.9180192800000002</c:v>
                </c:pt>
                <c:pt idx="10">
                  <c:v>3.7756512610000001</c:v>
                </c:pt>
                <c:pt idx="11">
                  <c:v>4.4123072079999996</c:v>
                </c:pt>
                <c:pt idx="12">
                  <c:v>4.5517605359999997</c:v>
                </c:pt>
                <c:pt idx="13">
                  <c:v>3.9239143140000001</c:v>
                </c:pt>
                <c:pt idx="14">
                  <c:v>4.7144778059999997</c:v>
                </c:pt>
                <c:pt idx="15">
                  <c:v>4.2206508559999998</c:v>
                </c:pt>
                <c:pt idx="16">
                  <c:v>4.8477393299999996</c:v>
                </c:pt>
                <c:pt idx="17">
                  <c:v>4.8537963660000001</c:v>
                </c:pt>
                <c:pt idx="18">
                  <c:v>4.2180704430000002</c:v>
                </c:pt>
                <c:pt idx="19">
                  <c:v>4.5773394280000002</c:v>
                </c:pt>
                <c:pt idx="20">
                  <c:v>6.0823086999999996</c:v>
                </c:pt>
                <c:pt idx="21">
                  <c:v>6.1561474519999999</c:v>
                </c:pt>
                <c:pt idx="22">
                  <c:v>5.9137429030000002</c:v>
                </c:pt>
              </c:numCache>
            </c:numRef>
          </c:val>
          <c:extLst>
            <c:ext xmlns:c16="http://schemas.microsoft.com/office/drawing/2014/chart" uri="{C3380CC4-5D6E-409C-BE32-E72D297353CC}">
              <c16:uniqueId val="{00000003-C30D-46BA-BF57-EC7EE8199513}"/>
            </c:ext>
          </c:extLst>
        </c:ser>
        <c:ser>
          <c:idx val="4"/>
          <c:order val="4"/>
          <c:tx>
            <c:strRef>
              <c:f>'2.1'!$M$52</c:f>
              <c:strCache>
                <c:ptCount val="1"/>
                <c:pt idx="0">
                  <c:v>Other countries</c:v>
                </c:pt>
              </c:strCache>
            </c:strRef>
          </c:tx>
          <c:spPr>
            <a:solidFill>
              <a:schemeClr val="bg1">
                <a:lumMod val="65000"/>
              </a:schemeClr>
            </a:solidFill>
            <a:ln>
              <a:noFill/>
            </a:ln>
          </c:spPr>
          <c:invertIfNegative val="0"/>
          <c:cat>
            <c:numRef>
              <c:f>'2.1'!$A$53:$A$75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'2.1'!$M$53:$M$75</c:f>
              <c:numCache>
                <c:formatCode>0.0_ ;[Red]\-0.0\ </c:formatCode>
                <c:ptCount val="23"/>
                <c:pt idx="0">
                  <c:v>8.5188149260000028</c:v>
                </c:pt>
                <c:pt idx="1">
                  <c:v>9.0248838870000014</c:v>
                </c:pt>
                <c:pt idx="2">
                  <c:v>8.8244068869999985</c:v>
                </c:pt>
                <c:pt idx="3">
                  <c:v>9.1948794859999996</c:v>
                </c:pt>
                <c:pt idx="4">
                  <c:v>10.079459833</c:v>
                </c:pt>
                <c:pt idx="5">
                  <c:v>11.662489587</c:v>
                </c:pt>
                <c:pt idx="6">
                  <c:v>13.659495997000001</c:v>
                </c:pt>
                <c:pt idx="7">
                  <c:v>13.950187766999999</c:v>
                </c:pt>
                <c:pt idx="8">
                  <c:v>14.253560062000002</c:v>
                </c:pt>
                <c:pt idx="9">
                  <c:v>14.554491417999998</c:v>
                </c:pt>
                <c:pt idx="10">
                  <c:v>16.166442207999999</c:v>
                </c:pt>
                <c:pt idx="11">
                  <c:v>17.971880581999997</c:v>
                </c:pt>
                <c:pt idx="12">
                  <c:v>19.100181563</c:v>
                </c:pt>
                <c:pt idx="13">
                  <c:v>20.49344584</c:v>
                </c:pt>
                <c:pt idx="14">
                  <c:v>24.299086576999997</c:v>
                </c:pt>
                <c:pt idx="15">
                  <c:v>19.254227547999999</c:v>
                </c:pt>
                <c:pt idx="16">
                  <c:v>21.438280534000004</c:v>
                </c:pt>
                <c:pt idx="17">
                  <c:v>24.615085637</c:v>
                </c:pt>
                <c:pt idx="18">
                  <c:v>24.569778037999995</c:v>
                </c:pt>
                <c:pt idx="19">
                  <c:v>26.845851619000001</c:v>
                </c:pt>
                <c:pt idx="20">
                  <c:v>26.481597358999998</c:v>
                </c:pt>
                <c:pt idx="21">
                  <c:v>26.075839862000002</c:v>
                </c:pt>
                <c:pt idx="22">
                  <c:v>25.880446392</c:v>
                </c:pt>
              </c:numCache>
            </c:numRef>
          </c:val>
          <c:extLst>
            <c:ext xmlns:c16="http://schemas.microsoft.com/office/drawing/2014/chart" uri="{C3380CC4-5D6E-409C-BE32-E72D297353CC}">
              <c16:uniqueId val="{00000004-C30D-46BA-BF57-EC7EE8199513}"/>
            </c:ext>
          </c:extLst>
        </c:ser>
        <c:dLbls>
          <c:showLegendKey val="0"/>
          <c:showVal val="0"/>
          <c:showCatName val="0"/>
          <c:showSerName val="0"/>
          <c:showPercent val="0"/>
          <c:showBubbleSize val="0"/>
        </c:dLbls>
        <c:gapWidth val="150"/>
        <c:overlap val="100"/>
        <c:axId val="587876512"/>
        <c:axId val="587876904"/>
      </c:barChart>
      <c:dateAx>
        <c:axId val="587876512"/>
        <c:scaling>
          <c:orientation val="minMax"/>
          <c:min val="38718"/>
        </c:scaling>
        <c:delete val="0"/>
        <c:axPos val="b"/>
        <c:numFmt formatCode="yyyy" sourceLinked="0"/>
        <c:majorTickMark val="out"/>
        <c:minorTickMark val="in"/>
        <c:tickLblPos val="nextTo"/>
        <c:crossAx val="587876904"/>
        <c:crosses val="autoZero"/>
        <c:auto val="0"/>
        <c:lblOffset val="100"/>
        <c:baseTimeUnit val="years"/>
        <c:majorUnit val="1"/>
        <c:majorTimeUnit val="years"/>
        <c:minorUnit val="1"/>
        <c:minorTimeUnit val="years"/>
      </c:dateAx>
      <c:valAx>
        <c:axId val="587876904"/>
        <c:scaling>
          <c:orientation val="minMax"/>
        </c:scaling>
        <c:delete val="0"/>
        <c:axPos val="l"/>
        <c:title>
          <c:tx>
            <c:rich>
              <a:bodyPr rot="-5400000" vert="horz"/>
              <a:lstStyle/>
              <a:p>
                <a:pPr>
                  <a:defRPr b="0"/>
                </a:pPr>
                <a:r>
                  <a:rPr lang="en-NZ" b="0"/>
                  <a:t>Proportion of total</a:t>
                </a:r>
                <a:r>
                  <a:rPr lang="en-NZ" b="0" baseline="0"/>
                  <a:t> merchandise imports</a:t>
                </a:r>
                <a:endParaRPr lang="en-NZ" b="0"/>
              </a:p>
            </c:rich>
          </c:tx>
          <c:layout>
            <c:manualLayout>
              <c:xMode val="edge"/>
              <c:yMode val="edge"/>
              <c:x val="1.7873941798941799E-2"/>
              <c:y val="0.20359722222222223"/>
            </c:manualLayout>
          </c:layout>
          <c:overlay val="0"/>
        </c:title>
        <c:numFmt formatCode="0%" sourceLinked="0"/>
        <c:majorTickMark val="out"/>
        <c:minorTickMark val="none"/>
        <c:tickLblPos val="nextTo"/>
        <c:crossAx val="587876512"/>
        <c:crosses val="autoZero"/>
        <c:crossBetween val="between"/>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Foreign investment</a:t>
            </a:r>
            <a:r>
              <a:rPr lang="en-NZ" baseline="0"/>
              <a:t> in NZ</a:t>
            </a:r>
            <a:endParaRPr lang="en-NZ"/>
          </a:p>
        </c:rich>
      </c:tx>
      <c:overlay val="0"/>
    </c:title>
    <c:autoTitleDeleted val="0"/>
    <c:plotArea>
      <c:layout/>
      <c:lineChart>
        <c:grouping val="standard"/>
        <c:varyColors val="0"/>
        <c:ser>
          <c:idx val="1"/>
          <c:order val="0"/>
          <c:tx>
            <c:strRef>
              <c:f>'3'!$B$55</c:f>
              <c:strCache>
                <c:ptCount val="1"/>
                <c:pt idx="0">
                  <c:v>Australia</c:v>
                </c:pt>
              </c:strCache>
            </c:strRef>
          </c:tx>
          <c:spPr>
            <a:ln>
              <a:solidFill>
                <a:schemeClr val="accent3"/>
              </a:solidFill>
            </a:ln>
          </c:spPr>
          <c:marker>
            <c:symbol val="none"/>
          </c:marker>
          <c:cat>
            <c:numRef>
              <c:f>'3'!$A$57:$A$69</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'3'!$B$57:$B$69</c:f>
              <c:numCache>
                <c:formatCode>General</c:formatCode>
                <c:ptCount val="13"/>
                <c:pt idx="0">
                  <c:v>54348</c:v>
                </c:pt>
                <c:pt idx="1">
                  <c:v>58484</c:v>
                </c:pt>
                <c:pt idx="2">
                  <c:v>73871</c:v>
                </c:pt>
                <c:pt idx="3">
                  <c:v>86160</c:v>
                </c:pt>
                <c:pt idx="4">
                  <c:v>92012</c:v>
                </c:pt>
                <c:pt idx="5">
                  <c:v>105516</c:v>
                </c:pt>
                <c:pt idx="6">
                  <c:v>110418</c:v>
                </c:pt>
                <c:pt idx="7">
                  <c:v>113067</c:v>
                </c:pt>
                <c:pt idx="8">
                  <c:v>111520</c:v>
                </c:pt>
                <c:pt idx="9">
                  <c:v>109664</c:v>
                </c:pt>
                <c:pt idx="10">
                  <c:v>113679</c:v>
                </c:pt>
                <c:pt idx="11">
                  <c:v>111240</c:v>
                </c:pt>
                <c:pt idx="12">
                  <c:v>114882</c:v>
                </c:pt>
              </c:numCache>
            </c:numRef>
          </c:val>
          <c:smooth val="0"/>
          <c:extLst>
            <c:ext xmlns:c16="http://schemas.microsoft.com/office/drawing/2014/chart" uri="{C3380CC4-5D6E-409C-BE32-E72D297353CC}">
              <c16:uniqueId val="{00000000-667F-4B7F-BF96-53AE0AF1982C}"/>
            </c:ext>
          </c:extLst>
        </c:ser>
        <c:ser>
          <c:idx val="2"/>
          <c:order val="1"/>
          <c:tx>
            <c:strRef>
              <c:f>'3'!$C$55</c:f>
              <c:strCache>
                <c:ptCount val="1"/>
                <c:pt idx="0">
                  <c:v>China</c:v>
                </c:pt>
              </c:strCache>
            </c:strRef>
          </c:tx>
          <c:spPr>
            <a:ln>
              <a:solidFill>
                <a:srgbClr val="FF0000"/>
              </a:solidFill>
            </a:ln>
          </c:spPr>
          <c:marker>
            <c:symbol val="none"/>
          </c:marker>
          <c:cat>
            <c:numRef>
              <c:f>'3'!$A$57:$A$69</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'3'!$C$57:$C$69</c:f>
              <c:numCache>
                <c:formatCode>General</c:formatCode>
                <c:ptCount val="13"/>
                <c:pt idx="0">
                  <c:v>1826</c:v>
                </c:pt>
                <c:pt idx="1">
                  <c:v>1582</c:v>
                </c:pt>
                <c:pt idx="2">
                  <c:v>1697</c:v>
                </c:pt>
                <c:pt idx="3">
                  <c:v>533</c:v>
                </c:pt>
                <c:pt idx="4">
                  <c:v>920</c:v>
                </c:pt>
                <c:pt idx="5">
                  <c:v>1901</c:v>
                </c:pt>
                <c:pt idx="6">
                  <c:v>1906</c:v>
                </c:pt>
                <c:pt idx="7">
                  <c:v>1914</c:v>
                </c:pt>
                <c:pt idx="8">
                  <c:v>2029</c:v>
                </c:pt>
                <c:pt idx="9">
                  <c:v>2352</c:v>
                </c:pt>
                <c:pt idx="10">
                  <c:v>3401</c:v>
                </c:pt>
                <c:pt idx="11">
                  <c:v>4637</c:v>
                </c:pt>
                <c:pt idx="12">
                  <c:v>5464</c:v>
                </c:pt>
              </c:numCache>
            </c:numRef>
          </c:val>
          <c:smooth val="0"/>
          <c:extLst>
            <c:ext xmlns:c16="http://schemas.microsoft.com/office/drawing/2014/chart" uri="{C3380CC4-5D6E-409C-BE32-E72D297353CC}">
              <c16:uniqueId val="{00000001-667F-4B7F-BF96-53AE0AF1982C}"/>
            </c:ext>
          </c:extLst>
        </c:ser>
        <c:ser>
          <c:idx val="4"/>
          <c:order val="2"/>
          <c:tx>
            <c:strRef>
              <c:f>'3'!$E$55</c:f>
              <c:strCache>
                <c:ptCount val="1"/>
                <c:pt idx="0">
                  <c:v>Hong Kong (SAR)</c:v>
                </c:pt>
              </c:strCache>
            </c:strRef>
          </c:tx>
          <c:spPr>
            <a:ln>
              <a:solidFill>
                <a:srgbClr val="FF0000"/>
              </a:solidFill>
              <a:prstDash val="sysDash"/>
            </a:ln>
          </c:spPr>
          <c:marker>
            <c:symbol val="none"/>
          </c:marker>
          <c:cat>
            <c:numRef>
              <c:f>'3'!$A$57:$A$69</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'3'!$E$57:$E$69</c:f>
              <c:numCache>
                <c:formatCode>General</c:formatCode>
                <c:ptCount val="13"/>
                <c:pt idx="0">
                  <c:v>3992</c:v>
                </c:pt>
                <c:pt idx="1">
                  <c:v>3862</c:v>
                </c:pt>
                <c:pt idx="2">
                  <c:v>3240</c:v>
                </c:pt>
                <c:pt idx="3">
                  <c:v>3147</c:v>
                </c:pt>
                <c:pt idx="4">
                  <c:v>3276</c:v>
                </c:pt>
                <c:pt idx="5">
                  <c:v>3155</c:v>
                </c:pt>
                <c:pt idx="6">
                  <c:v>4047</c:v>
                </c:pt>
                <c:pt idx="7">
                  <c:v>3754</c:v>
                </c:pt>
                <c:pt idx="8">
                  <c:v>3433</c:v>
                </c:pt>
                <c:pt idx="9">
                  <c:v>3907</c:v>
                </c:pt>
                <c:pt idx="10">
                  <c:v>5107</c:v>
                </c:pt>
                <c:pt idx="11">
                  <c:v>8568</c:v>
                </c:pt>
                <c:pt idx="12">
                  <c:v>8504</c:v>
                </c:pt>
              </c:numCache>
            </c:numRef>
          </c:val>
          <c:smooth val="0"/>
          <c:extLst>
            <c:ext xmlns:c16="http://schemas.microsoft.com/office/drawing/2014/chart" uri="{C3380CC4-5D6E-409C-BE32-E72D297353CC}">
              <c16:uniqueId val="{00000002-667F-4B7F-BF96-53AE0AF1982C}"/>
            </c:ext>
          </c:extLst>
        </c:ser>
        <c:ser>
          <c:idx val="10"/>
          <c:order val="3"/>
          <c:tx>
            <c:strRef>
              <c:f>'3'!$L$55</c:f>
              <c:strCache>
                <c:ptCount val="1"/>
                <c:pt idx="0">
                  <c:v>UK</c:v>
                </c:pt>
              </c:strCache>
            </c:strRef>
          </c:tx>
          <c:spPr>
            <a:ln>
              <a:solidFill>
                <a:schemeClr val="bg1">
                  <a:lumMod val="50000"/>
                </a:schemeClr>
              </a:solidFill>
            </a:ln>
          </c:spPr>
          <c:marker>
            <c:symbol val="none"/>
          </c:marker>
          <c:cat>
            <c:numRef>
              <c:f>'3'!$A$57:$A$69</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'3'!$L$57:$L$69</c:f>
              <c:numCache>
                <c:formatCode>General</c:formatCode>
                <c:ptCount val="13"/>
                <c:pt idx="0">
                  <c:v>39741</c:v>
                </c:pt>
                <c:pt idx="1">
                  <c:v>30866</c:v>
                </c:pt>
                <c:pt idx="2">
                  <c:v>37564</c:v>
                </c:pt>
                <c:pt idx="3">
                  <c:v>38648</c:v>
                </c:pt>
                <c:pt idx="4">
                  <c:v>44920</c:v>
                </c:pt>
                <c:pt idx="5">
                  <c:v>51556</c:v>
                </c:pt>
                <c:pt idx="6">
                  <c:v>50003</c:v>
                </c:pt>
                <c:pt idx="7">
                  <c:v>50320</c:v>
                </c:pt>
                <c:pt idx="8">
                  <c:v>51067</c:v>
                </c:pt>
                <c:pt idx="9">
                  <c:v>53498</c:v>
                </c:pt>
                <c:pt idx="10">
                  <c:v>52932</c:v>
                </c:pt>
                <c:pt idx="11">
                  <c:v>57659</c:v>
                </c:pt>
                <c:pt idx="12">
                  <c:v>74319</c:v>
                </c:pt>
              </c:numCache>
            </c:numRef>
          </c:val>
          <c:smooth val="0"/>
          <c:extLst>
            <c:ext xmlns:c16="http://schemas.microsoft.com/office/drawing/2014/chart" uri="{C3380CC4-5D6E-409C-BE32-E72D297353CC}">
              <c16:uniqueId val="{00000003-667F-4B7F-BF96-53AE0AF1982C}"/>
            </c:ext>
          </c:extLst>
        </c:ser>
        <c:ser>
          <c:idx val="11"/>
          <c:order val="4"/>
          <c:tx>
            <c:strRef>
              <c:f>'3'!$M$55</c:f>
              <c:strCache>
                <c:ptCount val="1"/>
                <c:pt idx="0">
                  <c:v>USA</c:v>
                </c:pt>
              </c:strCache>
            </c:strRef>
          </c:tx>
          <c:spPr>
            <a:ln>
              <a:solidFill>
                <a:schemeClr val="accent2"/>
              </a:solidFill>
            </a:ln>
          </c:spPr>
          <c:marker>
            <c:symbol val="none"/>
          </c:marker>
          <c:cat>
            <c:numRef>
              <c:f>'3'!$A$57:$A$69</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'3'!$M$57:$M$69</c:f>
              <c:numCache>
                <c:formatCode>General</c:formatCode>
                <c:ptCount val="13"/>
                <c:pt idx="0">
                  <c:v>34563</c:v>
                </c:pt>
                <c:pt idx="1">
                  <c:v>41703</c:v>
                </c:pt>
                <c:pt idx="2">
                  <c:v>43370</c:v>
                </c:pt>
                <c:pt idx="3">
                  <c:v>42320</c:v>
                </c:pt>
                <c:pt idx="4">
                  <c:v>49914</c:v>
                </c:pt>
                <c:pt idx="5">
                  <c:v>55851</c:v>
                </c:pt>
                <c:pt idx="6">
                  <c:v>51129</c:v>
                </c:pt>
                <c:pt idx="7">
                  <c:v>47088</c:v>
                </c:pt>
                <c:pt idx="8">
                  <c:v>45721</c:v>
                </c:pt>
                <c:pt idx="9">
                  <c:v>38973</c:v>
                </c:pt>
                <c:pt idx="10">
                  <c:v>33207</c:v>
                </c:pt>
                <c:pt idx="11">
                  <c:v>38171</c:v>
                </c:pt>
                <c:pt idx="12">
                  <c:v>35952</c:v>
                </c:pt>
              </c:numCache>
            </c:numRef>
          </c:val>
          <c:smooth val="0"/>
          <c:extLst>
            <c:ext xmlns:c16="http://schemas.microsoft.com/office/drawing/2014/chart" uri="{C3380CC4-5D6E-409C-BE32-E72D297353CC}">
              <c16:uniqueId val="{00000004-667F-4B7F-BF96-53AE0AF1982C}"/>
            </c:ext>
          </c:extLst>
        </c:ser>
        <c:dLbls>
          <c:showLegendKey val="0"/>
          <c:showVal val="0"/>
          <c:showCatName val="0"/>
          <c:showSerName val="0"/>
          <c:showPercent val="0"/>
          <c:showBubbleSize val="0"/>
        </c:dLbls>
        <c:smooth val="0"/>
        <c:axId val="587877688"/>
        <c:axId val="587878080"/>
      </c:lineChart>
      <c:dateAx>
        <c:axId val="587877688"/>
        <c:scaling>
          <c:orientation val="minMax"/>
        </c:scaling>
        <c:delete val="0"/>
        <c:axPos val="b"/>
        <c:numFmt formatCode="yyyy" sourceLinked="0"/>
        <c:majorTickMark val="out"/>
        <c:minorTickMark val="in"/>
        <c:tickLblPos val="low"/>
        <c:crossAx val="587878080"/>
        <c:crosses val="autoZero"/>
        <c:auto val="0"/>
        <c:lblOffset val="100"/>
        <c:baseTimeUnit val="years"/>
        <c:majorUnit val="3"/>
        <c:majorTimeUnit val="years"/>
        <c:minorUnit val="1"/>
        <c:minorTimeUnit val="years"/>
      </c:dateAx>
      <c:valAx>
        <c:axId val="587878080"/>
        <c:scaling>
          <c:orientation val="minMax"/>
          <c:max val="120000"/>
        </c:scaling>
        <c:delete val="0"/>
        <c:axPos val="l"/>
        <c:title>
          <c:tx>
            <c:rich>
              <a:bodyPr rot="-5400000" vert="horz"/>
              <a:lstStyle/>
              <a:p>
                <a:pPr>
                  <a:defRPr b="0"/>
                </a:pPr>
                <a:r>
                  <a:rPr lang="en-NZ" b="0"/>
                  <a:t>NZ$b</a:t>
                </a:r>
              </a:p>
            </c:rich>
          </c:tx>
          <c:overlay val="0"/>
        </c:title>
        <c:numFmt formatCode="#,##0" sourceLinked="0"/>
        <c:majorTickMark val="out"/>
        <c:minorTickMark val="none"/>
        <c:tickLblPos val="nextTo"/>
        <c:crossAx val="587877688"/>
        <c:crosses val="autoZero"/>
        <c:crossBetween val="between"/>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baseline="0"/>
              <a:t>NZ investment abroad</a:t>
            </a:r>
            <a:endParaRPr lang="en-NZ"/>
          </a:p>
        </c:rich>
      </c:tx>
      <c:overlay val="0"/>
    </c:title>
    <c:autoTitleDeleted val="0"/>
    <c:plotArea>
      <c:layout/>
      <c:lineChart>
        <c:grouping val="standard"/>
        <c:varyColors val="0"/>
        <c:ser>
          <c:idx val="1"/>
          <c:order val="0"/>
          <c:tx>
            <c:strRef>
              <c:f>'3'!$B$55</c:f>
              <c:strCache>
                <c:ptCount val="1"/>
                <c:pt idx="0">
                  <c:v>Australia</c:v>
                </c:pt>
              </c:strCache>
            </c:strRef>
          </c:tx>
          <c:spPr>
            <a:ln>
              <a:solidFill>
                <a:schemeClr val="accent3"/>
              </a:solidFill>
            </a:ln>
          </c:spPr>
          <c:marker>
            <c:symbol val="none"/>
          </c:marker>
          <c:cat>
            <c:numRef>
              <c:f>'3'!$A$71:$A$83</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'3'!$B$71:$B$83</c:f>
              <c:numCache>
                <c:formatCode>General</c:formatCode>
                <c:ptCount val="13"/>
                <c:pt idx="0">
                  <c:v>26479</c:v>
                </c:pt>
                <c:pt idx="1">
                  <c:v>28525</c:v>
                </c:pt>
                <c:pt idx="2">
                  <c:v>31560</c:v>
                </c:pt>
                <c:pt idx="3">
                  <c:v>37844</c:v>
                </c:pt>
                <c:pt idx="4">
                  <c:v>42059</c:v>
                </c:pt>
                <c:pt idx="5">
                  <c:v>38903</c:v>
                </c:pt>
                <c:pt idx="6">
                  <c:v>42857</c:v>
                </c:pt>
                <c:pt idx="7">
                  <c:v>51896</c:v>
                </c:pt>
                <c:pt idx="8">
                  <c:v>46469</c:v>
                </c:pt>
                <c:pt idx="9">
                  <c:v>47143</c:v>
                </c:pt>
                <c:pt idx="10">
                  <c:v>49248</c:v>
                </c:pt>
                <c:pt idx="11">
                  <c:v>55120</c:v>
                </c:pt>
                <c:pt idx="12">
                  <c:v>61702</c:v>
                </c:pt>
              </c:numCache>
            </c:numRef>
          </c:val>
          <c:smooth val="0"/>
          <c:extLst>
            <c:ext xmlns:c16="http://schemas.microsoft.com/office/drawing/2014/chart" uri="{C3380CC4-5D6E-409C-BE32-E72D297353CC}">
              <c16:uniqueId val="{00000000-FD82-4067-9938-CA48453AB27E}"/>
            </c:ext>
          </c:extLst>
        </c:ser>
        <c:ser>
          <c:idx val="2"/>
          <c:order val="1"/>
          <c:tx>
            <c:strRef>
              <c:f>'3'!$C$55</c:f>
              <c:strCache>
                <c:ptCount val="1"/>
                <c:pt idx="0">
                  <c:v>China</c:v>
                </c:pt>
              </c:strCache>
            </c:strRef>
          </c:tx>
          <c:spPr>
            <a:ln>
              <a:solidFill>
                <a:srgbClr val="FF0000"/>
              </a:solidFill>
            </a:ln>
          </c:spPr>
          <c:marker>
            <c:symbol val="none"/>
          </c:marker>
          <c:cat>
            <c:numRef>
              <c:f>'3'!$A$71:$A$83</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'3'!$C$71:$C$83</c:f>
              <c:numCache>
                <c:formatCode>General</c:formatCode>
                <c:ptCount val="13"/>
                <c:pt idx="0">
                  <c:v>139</c:v>
                </c:pt>
                <c:pt idx="1">
                  <c:v>454</c:v>
                </c:pt>
                <c:pt idx="2">
                  <c:v>349</c:v>
                </c:pt>
                <c:pt idx="3">
                  <c:v>181</c:v>
                </c:pt>
                <c:pt idx="4">
                  <c:v>274</c:v>
                </c:pt>
                <c:pt idx="5">
                  <c:v>495</c:v>
                </c:pt>
                <c:pt idx="6">
                  <c:v>609</c:v>
                </c:pt>
                <c:pt idx="7">
                  <c:v>787</c:v>
                </c:pt>
                <c:pt idx="8">
                  <c:v>1046</c:v>
                </c:pt>
                <c:pt idx="9">
                  <c:v>1107</c:v>
                </c:pt>
                <c:pt idx="10">
                  <c:v>2040</c:v>
                </c:pt>
                <c:pt idx="11">
                  <c:v>1832</c:v>
                </c:pt>
                <c:pt idx="12">
                  <c:v>2877</c:v>
                </c:pt>
              </c:numCache>
            </c:numRef>
          </c:val>
          <c:smooth val="0"/>
          <c:extLst>
            <c:ext xmlns:c16="http://schemas.microsoft.com/office/drawing/2014/chart" uri="{C3380CC4-5D6E-409C-BE32-E72D297353CC}">
              <c16:uniqueId val="{00000001-FD82-4067-9938-CA48453AB27E}"/>
            </c:ext>
          </c:extLst>
        </c:ser>
        <c:ser>
          <c:idx val="4"/>
          <c:order val="2"/>
          <c:tx>
            <c:strRef>
              <c:f>'3'!$E$55</c:f>
              <c:strCache>
                <c:ptCount val="1"/>
                <c:pt idx="0">
                  <c:v>Hong Kong (SAR)</c:v>
                </c:pt>
              </c:strCache>
            </c:strRef>
          </c:tx>
          <c:spPr>
            <a:ln>
              <a:solidFill>
                <a:srgbClr val="FF0000"/>
              </a:solidFill>
              <a:prstDash val="sysDash"/>
            </a:ln>
          </c:spPr>
          <c:marker>
            <c:symbol val="none"/>
          </c:marker>
          <c:cat>
            <c:numRef>
              <c:f>'3'!$A$71:$A$83</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'3'!$E$71:$E$83</c:f>
              <c:numCache>
                <c:formatCode>General</c:formatCode>
                <c:ptCount val="13"/>
                <c:pt idx="0">
                  <c:v>379</c:v>
                </c:pt>
                <c:pt idx="1">
                  <c:v>374</c:v>
                </c:pt>
                <c:pt idx="2">
                  <c:v>1147</c:v>
                </c:pt>
                <c:pt idx="3">
                  <c:v>1490</c:v>
                </c:pt>
                <c:pt idx="4">
                  <c:v>1357</c:v>
                </c:pt>
                <c:pt idx="5">
                  <c:v>1297</c:v>
                </c:pt>
                <c:pt idx="6">
                  <c:v>1524</c:v>
                </c:pt>
                <c:pt idx="7">
                  <c:v>1254</c:v>
                </c:pt>
                <c:pt idx="8">
                  <c:v>1568</c:v>
                </c:pt>
                <c:pt idx="9">
                  <c:v>1953</c:v>
                </c:pt>
                <c:pt idx="10">
                  <c:v>1792</c:v>
                </c:pt>
                <c:pt idx="11">
                  <c:v>1758</c:v>
                </c:pt>
                <c:pt idx="12">
                  <c:v>3470</c:v>
                </c:pt>
              </c:numCache>
            </c:numRef>
          </c:val>
          <c:smooth val="0"/>
          <c:extLst>
            <c:ext xmlns:c16="http://schemas.microsoft.com/office/drawing/2014/chart" uri="{C3380CC4-5D6E-409C-BE32-E72D297353CC}">
              <c16:uniqueId val="{00000002-FD82-4067-9938-CA48453AB27E}"/>
            </c:ext>
          </c:extLst>
        </c:ser>
        <c:ser>
          <c:idx val="10"/>
          <c:order val="3"/>
          <c:tx>
            <c:strRef>
              <c:f>'3'!$L$55</c:f>
              <c:strCache>
                <c:ptCount val="1"/>
                <c:pt idx="0">
                  <c:v>UK</c:v>
                </c:pt>
              </c:strCache>
            </c:strRef>
          </c:tx>
          <c:spPr>
            <a:ln>
              <a:solidFill>
                <a:schemeClr val="bg1">
                  <a:lumMod val="50000"/>
                </a:schemeClr>
              </a:solidFill>
            </a:ln>
          </c:spPr>
          <c:marker>
            <c:symbol val="none"/>
          </c:marker>
          <c:cat>
            <c:numRef>
              <c:f>'3'!$A$71:$A$83</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'3'!$L$71:$L$83</c:f>
              <c:numCache>
                <c:formatCode>General</c:formatCode>
                <c:ptCount val="13"/>
                <c:pt idx="0">
                  <c:v>6967</c:v>
                </c:pt>
                <c:pt idx="1">
                  <c:v>7587</c:v>
                </c:pt>
                <c:pt idx="2">
                  <c:v>9514</c:v>
                </c:pt>
                <c:pt idx="3">
                  <c:v>9027</c:v>
                </c:pt>
                <c:pt idx="4">
                  <c:v>10654</c:v>
                </c:pt>
                <c:pt idx="5">
                  <c:v>13728</c:v>
                </c:pt>
                <c:pt idx="6">
                  <c:v>11284</c:v>
                </c:pt>
                <c:pt idx="7">
                  <c:v>15327</c:v>
                </c:pt>
                <c:pt idx="8">
                  <c:v>16977</c:v>
                </c:pt>
                <c:pt idx="9">
                  <c:v>16160</c:v>
                </c:pt>
                <c:pt idx="10">
                  <c:v>16614</c:v>
                </c:pt>
                <c:pt idx="11">
                  <c:v>22315</c:v>
                </c:pt>
                <c:pt idx="12">
                  <c:v>32254</c:v>
                </c:pt>
              </c:numCache>
            </c:numRef>
          </c:val>
          <c:smooth val="0"/>
          <c:extLst>
            <c:ext xmlns:c16="http://schemas.microsoft.com/office/drawing/2014/chart" uri="{C3380CC4-5D6E-409C-BE32-E72D297353CC}">
              <c16:uniqueId val="{00000003-FD82-4067-9938-CA48453AB27E}"/>
            </c:ext>
          </c:extLst>
        </c:ser>
        <c:ser>
          <c:idx val="11"/>
          <c:order val="4"/>
          <c:tx>
            <c:strRef>
              <c:f>'3'!$M$55</c:f>
              <c:strCache>
                <c:ptCount val="1"/>
                <c:pt idx="0">
                  <c:v>USA</c:v>
                </c:pt>
              </c:strCache>
            </c:strRef>
          </c:tx>
          <c:spPr>
            <a:ln>
              <a:solidFill>
                <a:schemeClr val="accent2"/>
              </a:solidFill>
            </a:ln>
          </c:spPr>
          <c:marker>
            <c:symbol val="none"/>
          </c:marker>
          <c:cat>
            <c:numRef>
              <c:f>'3'!$A$71:$A$83</c:f>
              <c:numCache>
                <c:formatCode>[$-409]mmm\-yy;@</c:formatCode>
                <c:ptCount val="13"/>
                <c:pt idx="0">
                  <c:v>38047</c:v>
                </c:pt>
                <c:pt idx="1">
                  <c:v>38412</c:v>
                </c:pt>
                <c:pt idx="2">
                  <c:v>38777</c:v>
                </c:pt>
                <c:pt idx="3">
                  <c:v>39142</c:v>
                </c:pt>
                <c:pt idx="4">
                  <c:v>39508</c:v>
                </c:pt>
                <c:pt idx="5">
                  <c:v>39873</c:v>
                </c:pt>
                <c:pt idx="6">
                  <c:v>40238</c:v>
                </c:pt>
                <c:pt idx="7">
                  <c:v>40603</c:v>
                </c:pt>
                <c:pt idx="8">
                  <c:v>40969</c:v>
                </c:pt>
                <c:pt idx="9">
                  <c:v>41334</c:v>
                </c:pt>
                <c:pt idx="10">
                  <c:v>41699</c:v>
                </c:pt>
                <c:pt idx="11">
                  <c:v>42064</c:v>
                </c:pt>
                <c:pt idx="12">
                  <c:v>42430</c:v>
                </c:pt>
              </c:numCache>
            </c:numRef>
          </c:cat>
          <c:val>
            <c:numRef>
              <c:f>'3'!$M$71:$M$83</c:f>
              <c:numCache>
                <c:formatCode>General</c:formatCode>
                <c:ptCount val="13"/>
                <c:pt idx="0">
                  <c:v>24335</c:v>
                </c:pt>
                <c:pt idx="1">
                  <c:v>25204</c:v>
                </c:pt>
                <c:pt idx="2">
                  <c:v>24551</c:v>
                </c:pt>
                <c:pt idx="3">
                  <c:v>26422</c:v>
                </c:pt>
                <c:pt idx="4">
                  <c:v>26495</c:v>
                </c:pt>
                <c:pt idx="5">
                  <c:v>32505</c:v>
                </c:pt>
                <c:pt idx="6">
                  <c:v>28091</c:v>
                </c:pt>
                <c:pt idx="7">
                  <c:v>30406</c:v>
                </c:pt>
                <c:pt idx="8">
                  <c:v>28669</c:v>
                </c:pt>
                <c:pt idx="9">
                  <c:v>30152</c:v>
                </c:pt>
                <c:pt idx="10">
                  <c:v>32080</c:v>
                </c:pt>
                <c:pt idx="11">
                  <c:v>45389</c:v>
                </c:pt>
                <c:pt idx="12">
                  <c:v>49062</c:v>
                </c:pt>
              </c:numCache>
            </c:numRef>
          </c:val>
          <c:smooth val="0"/>
          <c:extLst>
            <c:ext xmlns:c16="http://schemas.microsoft.com/office/drawing/2014/chart" uri="{C3380CC4-5D6E-409C-BE32-E72D297353CC}">
              <c16:uniqueId val="{00000004-FD82-4067-9938-CA48453AB27E}"/>
            </c:ext>
          </c:extLst>
        </c:ser>
        <c:dLbls>
          <c:showLegendKey val="0"/>
          <c:showVal val="0"/>
          <c:showCatName val="0"/>
          <c:showSerName val="0"/>
          <c:showPercent val="0"/>
          <c:showBubbleSize val="0"/>
        </c:dLbls>
        <c:smooth val="0"/>
        <c:axId val="889014296"/>
        <c:axId val="889014688"/>
      </c:lineChart>
      <c:dateAx>
        <c:axId val="889014296"/>
        <c:scaling>
          <c:orientation val="minMax"/>
        </c:scaling>
        <c:delete val="0"/>
        <c:axPos val="b"/>
        <c:numFmt formatCode="yyyy" sourceLinked="0"/>
        <c:majorTickMark val="out"/>
        <c:minorTickMark val="in"/>
        <c:tickLblPos val="low"/>
        <c:crossAx val="889014688"/>
        <c:crosses val="autoZero"/>
        <c:auto val="0"/>
        <c:lblOffset val="100"/>
        <c:baseTimeUnit val="years"/>
        <c:majorUnit val="3"/>
        <c:majorTimeUnit val="years"/>
        <c:minorUnit val="1"/>
        <c:minorTimeUnit val="years"/>
      </c:dateAx>
      <c:valAx>
        <c:axId val="889014688"/>
        <c:scaling>
          <c:orientation val="minMax"/>
          <c:max val="70000"/>
          <c:min val="0"/>
        </c:scaling>
        <c:delete val="0"/>
        <c:axPos val="l"/>
        <c:title>
          <c:tx>
            <c:rich>
              <a:bodyPr rot="-5400000" vert="horz"/>
              <a:lstStyle/>
              <a:p>
                <a:pPr>
                  <a:defRPr b="0"/>
                </a:pPr>
                <a:r>
                  <a:rPr lang="en-NZ" b="0"/>
                  <a:t>NZ$b</a:t>
                </a:r>
              </a:p>
            </c:rich>
          </c:tx>
          <c:overlay val="0"/>
        </c:title>
        <c:numFmt formatCode="#,##0" sourceLinked="0"/>
        <c:majorTickMark val="out"/>
        <c:minorTickMark val="none"/>
        <c:tickLblPos val="nextTo"/>
        <c:crossAx val="889014296"/>
        <c:crosses val="autoZero"/>
        <c:crossBetween val="between"/>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baseline="0"/>
              <a:t>FDI investment abroad by China</a:t>
            </a:r>
            <a:endParaRPr lang="en-NZ"/>
          </a:p>
        </c:rich>
      </c:tx>
      <c:overlay val="0"/>
    </c:title>
    <c:autoTitleDeleted val="0"/>
    <c:plotArea>
      <c:layout>
        <c:manualLayout>
          <c:layoutTarget val="inner"/>
          <c:xMode val="edge"/>
          <c:yMode val="edge"/>
          <c:x val="0.10312962962963"/>
          <c:y val="0.178157037037037"/>
          <c:w val="0.81623544973545004"/>
          <c:h val="0.730426666666667"/>
        </c:manualLayout>
      </c:layout>
      <c:barChart>
        <c:barDir val="col"/>
        <c:grouping val="stacked"/>
        <c:varyColors val="0"/>
        <c:ser>
          <c:idx val="1"/>
          <c:order val="0"/>
          <c:tx>
            <c:strRef>
              <c:f>'3'!$T$56</c:f>
              <c:strCache>
                <c:ptCount val="1"/>
                <c:pt idx="0">
                  <c:v>To all other countries</c:v>
                </c:pt>
              </c:strCache>
            </c:strRef>
          </c:tx>
          <c:spPr>
            <a:ln>
              <a:noFill/>
            </a:ln>
          </c:spPr>
          <c:invertIfNegative val="0"/>
          <c:cat>
            <c:numRef>
              <c:f>'3'!$Q$57:$Q$66</c:f>
              <c:numCache>
                <c:formatCode>mmm\-yy</c:formatCode>
                <c:ptCount val="10"/>
                <c:pt idx="0">
                  <c:v>37681</c:v>
                </c:pt>
                <c:pt idx="1">
                  <c:v>38047</c:v>
                </c:pt>
                <c:pt idx="2">
                  <c:v>38412</c:v>
                </c:pt>
                <c:pt idx="3">
                  <c:v>38777</c:v>
                </c:pt>
                <c:pt idx="4">
                  <c:v>39142</c:v>
                </c:pt>
                <c:pt idx="5">
                  <c:v>39508</c:v>
                </c:pt>
                <c:pt idx="6">
                  <c:v>39873</c:v>
                </c:pt>
                <c:pt idx="7">
                  <c:v>40238</c:v>
                </c:pt>
                <c:pt idx="8">
                  <c:v>40603</c:v>
                </c:pt>
                <c:pt idx="9">
                  <c:v>40969</c:v>
                </c:pt>
              </c:numCache>
            </c:numRef>
          </c:cat>
          <c:val>
            <c:numRef>
              <c:f>'3'!$T$57:$T$66</c:f>
              <c:numCache>
                <c:formatCode>General</c:formatCode>
                <c:ptCount val="10"/>
                <c:pt idx="0">
                  <c:v>2851.65</c:v>
                </c:pt>
                <c:pt idx="1">
                  <c:v>5502.99</c:v>
                </c:pt>
                <c:pt idx="2">
                  <c:v>12258.17</c:v>
                </c:pt>
                <c:pt idx="3">
                  <c:v>21157</c:v>
                </c:pt>
                <c:pt idx="4">
                  <c:v>26512</c:v>
                </c:pt>
                <c:pt idx="5">
                  <c:v>55904</c:v>
                </c:pt>
                <c:pt idx="6">
                  <c:v>56521</c:v>
                </c:pt>
                <c:pt idx="7">
                  <c:v>68747</c:v>
                </c:pt>
                <c:pt idx="8">
                  <c:v>74626</c:v>
                </c:pt>
                <c:pt idx="9">
                  <c:v>87710</c:v>
                </c:pt>
              </c:numCache>
            </c:numRef>
          </c:val>
          <c:extLst>
            <c:ext xmlns:c16="http://schemas.microsoft.com/office/drawing/2014/chart" uri="{C3380CC4-5D6E-409C-BE32-E72D297353CC}">
              <c16:uniqueId val="{00000000-85EA-4657-8EEA-53147645C98C}"/>
            </c:ext>
          </c:extLst>
        </c:ser>
        <c:ser>
          <c:idx val="2"/>
          <c:order val="1"/>
          <c:tx>
            <c:strRef>
              <c:f>'3'!$S$56</c:f>
              <c:strCache>
                <c:ptCount val="1"/>
                <c:pt idx="0">
                  <c:v>To NZ</c:v>
                </c:pt>
              </c:strCache>
            </c:strRef>
          </c:tx>
          <c:spPr>
            <a:solidFill>
              <a:srgbClr val="FF0000"/>
            </a:solidFill>
            <a:ln>
              <a:noFill/>
            </a:ln>
          </c:spPr>
          <c:invertIfNegative val="0"/>
          <c:cat>
            <c:numRef>
              <c:f>'3'!$Q$57:$Q$66</c:f>
              <c:numCache>
                <c:formatCode>mmm\-yy</c:formatCode>
                <c:ptCount val="10"/>
                <c:pt idx="0">
                  <c:v>37681</c:v>
                </c:pt>
                <c:pt idx="1">
                  <c:v>38047</c:v>
                </c:pt>
                <c:pt idx="2">
                  <c:v>38412</c:v>
                </c:pt>
                <c:pt idx="3">
                  <c:v>38777</c:v>
                </c:pt>
                <c:pt idx="4">
                  <c:v>39142</c:v>
                </c:pt>
                <c:pt idx="5">
                  <c:v>39508</c:v>
                </c:pt>
                <c:pt idx="6">
                  <c:v>39873</c:v>
                </c:pt>
                <c:pt idx="7">
                  <c:v>40238</c:v>
                </c:pt>
                <c:pt idx="8">
                  <c:v>40603</c:v>
                </c:pt>
                <c:pt idx="9">
                  <c:v>40969</c:v>
                </c:pt>
              </c:numCache>
            </c:numRef>
          </c:cat>
          <c:val>
            <c:numRef>
              <c:f>'3'!$S$57:$S$67</c:f>
              <c:numCache>
                <c:formatCode>General</c:formatCode>
                <c:ptCount val="11"/>
                <c:pt idx="0">
                  <c:v>3</c:v>
                </c:pt>
                <c:pt idx="1">
                  <c:v>-5</c:v>
                </c:pt>
                <c:pt idx="2">
                  <c:v>3</c:v>
                </c:pt>
                <c:pt idx="3">
                  <c:v>3</c:v>
                </c:pt>
                <c:pt idx="4">
                  <c:v>-2</c:v>
                </c:pt>
                <c:pt idx="5">
                  <c:v>6</c:v>
                </c:pt>
                <c:pt idx="6">
                  <c:v>9</c:v>
                </c:pt>
                <c:pt idx="7">
                  <c:v>64</c:v>
                </c:pt>
                <c:pt idx="8">
                  <c:v>28</c:v>
                </c:pt>
                <c:pt idx="9">
                  <c:v>94</c:v>
                </c:pt>
              </c:numCache>
            </c:numRef>
          </c:val>
          <c:extLst>
            <c:ext xmlns:c16="http://schemas.microsoft.com/office/drawing/2014/chart" uri="{C3380CC4-5D6E-409C-BE32-E72D297353CC}">
              <c16:uniqueId val="{00000001-85EA-4657-8EEA-53147645C98C}"/>
            </c:ext>
          </c:extLst>
        </c:ser>
        <c:dLbls>
          <c:showLegendKey val="0"/>
          <c:showVal val="0"/>
          <c:showCatName val="0"/>
          <c:showSerName val="0"/>
          <c:showPercent val="0"/>
          <c:showBubbleSize val="0"/>
        </c:dLbls>
        <c:gapWidth val="50"/>
        <c:overlap val="100"/>
        <c:axId val="889015472"/>
        <c:axId val="1095016864"/>
      </c:barChart>
      <c:dateAx>
        <c:axId val="889015472"/>
        <c:scaling>
          <c:orientation val="minMax"/>
        </c:scaling>
        <c:delete val="0"/>
        <c:axPos val="b"/>
        <c:numFmt formatCode="yyyy" sourceLinked="0"/>
        <c:majorTickMark val="out"/>
        <c:minorTickMark val="in"/>
        <c:tickLblPos val="low"/>
        <c:crossAx val="1095016864"/>
        <c:crosses val="autoZero"/>
        <c:auto val="0"/>
        <c:lblOffset val="100"/>
        <c:baseTimeUnit val="years"/>
        <c:majorUnit val="3"/>
        <c:majorTimeUnit val="years"/>
        <c:minorUnit val="1"/>
        <c:minorTimeUnit val="years"/>
      </c:dateAx>
      <c:valAx>
        <c:axId val="1095016864"/>
        <c:scaling>
          <c:orientation val="minMax"/>
          <c:max val="90000"/>
          <c:min val="0"/>
        </c:scaling>
        <c:delete val="0"/>
        <c:axPos val="l"/>
        <c:title>
          <c:tx>
            <c:rich>
              <a:bodyPr rot="-5400000" vert="horz"/>
              <a:lstStyle/>
              <a:p>
                <a:pPr>
                  <a:defRPr b="0"/>
                </a:pPr>
                <a:r>
                  <a:rPr lang="en-NZ" b="0"/>
                  <a:t>US$b</a:t>
                </a:r>
              </a:p>
            </c:rich>
          </c:tx>
          <c:overlay val="0"/>
        </c:title>
        <c:numFmt formatCode="#,##0" sourceLinked="0"/>
        <c:majorTickMark val="out"/>
        <c:minorTickMark val="none"/>
        <c:tickLblPos val="nextTo"/>
        <c:crossAx val="889015472"/>
        <c:crosses val="autoZero"/>
        <c:crossBetween val="between"/>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baseline="0"/>
              <a:t>Foreign investment abroad by China in 2014</a:t>
            </a:r>
            <a:endParaRPr lang="en-NZ"/>
          </a:p>
        </c:rich>
      </c:tx>
      <c:overlay val="0"/>
    </c:title>
    <c:autoTitleDeleted val="0"/>
    <c:plotArea>
      <c:layout/>
      <c:barChart>
        <c:barDir val="col"/>
        <c:grouping val="clustered"/>
        <c:varyColors val="0"/>
        <c:ser>
          <c:idx val="0"/>
          <c:order val="0"/>
          <c:tx>
            <c:strRef>
              <c:f>'3.1'!$B$40</c:f>
              <c:strCache>
                <c:ptCount val="1"/>
                <c:pt idx="0">
                  <c:v>US$ millions, Year to June 2014</c:v>
                </c:pt>
              </c:strCache>
            </c:strRef>
          </c:tx>
          <c:spPr>
            <a:solidFill>
              <a:schemeClr val="bg1">
                <a:lumMod val="65000"/>
              </a:schemeClr>
            </a:solidFill>
          </c:spPr>
          <c:invertIfNegative val="0"/>
          <c:dPt>
            <c:idx val="27"/>
            <c:invertIfNegative val="0"/>
            <c:bubble3D val="0"/>
            <c:extLst>
              <c:ext xmlns:c16="http://schemas.microsoft.com/office/drawing/2014/chart" uri="{C3380CC4-5D6E-409C-BE32-E72D297353CC}">
                <c16:uniqueId val="{00000000-1A77-40C8-B6B7-F4895D1B7F33}"/>
              </c:ext>
            </c:extLst>
          </c:dPt>
          <c:dPt>
            <c:idx val="62"/>
            <c:invertIfNegative val="0"/>
            <c:bubble3D val="0"/>
            <c:spPr>
              <a:solidFill>
                <a:srgbClr val="FF0000"/>
              </a:solidFill>
            </c:spPr>
            <c:extLst>
              <c:ext xmlns:c16="http://schemas.microsoft.com/office/drawing/2014/chart" uri="{C3380CC4-5D6E-409C-BE32-E72D297353CC}">
                <c16:uniqueId val="{00000002-1A77-40C8-B6B7-F4895D1B7F33}"/>
              </c:ext>
            </c:extLst>
          </c:dPt>
          <c:cat>
            <c:strRef>
              <c:f>'3.1'!$A$42:$A$72</c:f>
              <c:strCache>
                <c:ptCount val="31"/>
                <c:pt idx="0">
                  <c:v>USA</c:v>
                </c:pt>
                <c:pt idx="1">
                  <c:v>Peru</c:v>
                </c:pt>
                <c:pt idx="2">
                  <c:v>Kazakhstan</c:v>
                </c:pt>
                <c:pt idx="3">
                  <c:v>Britain</c:v>
                </c:pt>
                <c:pt idx="4">
                  <c:v>Italy</c:v>
                </c:pt>
                <c:pt idx="5">
                  <c:v>Australia</c:v>
                </c:pt>
                <c:pt idx="6">
                  <c:v>Brazil</c:v>
                </c:pt>
                <c:pt idx="7">
                  <c:v>South Korea</c:v>
                </c:pt>
                <c:pt idx="8">
                  <c:v>Russian Federation</c:v>
                </c:pt>
                <c:pt idx="9">
                  <c:v>Indonesia</c:v>
                </c:pt>
                <c:pt idx="10">
                  <c:v>Canada</c:v>
                </c:pt>
                <c:pt idx="11">
                  <c:v>Malaysia</c:v>
                </c:pt>
                <c:pt idx="12">
                  <c:v>Zimbabwe</c:v>
                </c:pt>
                <c:pt idx="13">
                  <c:v>Guinea</c:v>
                </c:pt>
                <c:pt idx="14">
                  <c:v>Sri Lanka</c:v>
                </c:pt>
                <c:pt idx="15">
                  <c:v>Singapore</c:v>
                </c:pt>
                <c:pt idx="16">
                  <c:v>France</c:v>
                </c:pt>
                <c:pt idx="17">
                  <c:v>Venezuela</c:v>
                </c:pt>
                <c:pt idx="18">
                  <c:v>Portugal</c:v>
                </c:pt>
                <c:pt idx="19">
                  <c:v>Netherlands</c:v>
                </c:pt>
                <c:pt idx="20">
                  <c:v>Israel</c:v>
                </c:pt>
                <c:pt idx="21">
                  <c:v>Germany</c:v>
                </c:pt>
                <c:pt idx="22">
                  <c:v>Thailand</c:v>
                </c:pt>
                <c:pt idx="23">
                  <c:v>New Zealand</c:v>
                </c:pt>
                <c:pt idx="24">
                  <c:v>Spain</c:v>
                </c:pt>
                <c:pt idx="25">
                  <c:v>Pakistan</c:v>
                </c:pt>
                <c:pt idx="26">
                  <c:v>Greece</c:v>
                </c:pt>
                <c:pt idx="27">
                  <c:v>Iran</c:v>
                </c:pt>
                <c:pt idx="28">
                  <c:v>Turkey</c:v>
                </c:pt>
                <c:pt idx="29">
                  <c:v>Namibia</c:v>
                </c:pt>
                <c:pt idx="30">
                  <c:v>Tanzania</c:v>
                </c:pt>
              </c:strCache>
            </c:strRef>
          </c:cat>
          <c:val>
            <c:numRef>
              <c:f>'3.1'!$B$42:$B$72</c:f>
              <c:numCache>
                <c:formatCode>General</c:formatCode>
                <c:ptCount val="31"/>
                <c:pt idx="0">
                  <c:v>10240</c:v>
                </c:pt>
                <c:pt idx="1">
                  <c:v>9270</c:v>
                </c:pt>
                <c:pt idx="2">
                  <c:v>6500</c:v>
                </c:pt>
                <c:pt idx="3">
                  <c:v>5460</c:v>
                </c:pt>
                <c:pt idx="4">
                  <c:v>3320</c:v>
                </c:pt>
                <c:pt idx="5">
                  <c:v>2980</c:v>
                </c:pt>
                <c:pt idx="6">
                  <c:v>2770</c:v>
                </c:pt>
                <c:pt idx="7">
                  <c:v>2580</c:v>
                </c:pt>
                <c:pt idx="8">
                  <c:v>2380</c:v>
                </c:pt>
                <c:pt idx="9">
                  <c:v>1900</c:v>
                </c:pt>
                <c:pt idx="10">
                  <c:v>1820</c:v>
                </c:pt>
                <c:pt idx="11">
                  <c:v>1550</c:v>
                </c:pt>
                <c:pt idx="12">
                  <c:v>1490</c:v>
                </c:pt>
                <c:pt idx="13">
                  <c:v>1460</c:v>
                </c:pt>
                <c:pt idx="14">
                  <c:v>1430</c:v>
                </c:pt>
                <c:pt idx="15">
                  <c:v>1430</c:v>
                </c:pt>
                <c:pt idx="16">
                  <c:v>1410</c:v>
                </c:pt>
                <c:pt idx="17">
                  <c:v>1400</c:v>
                </c:pt>
                <c:pt idx="18">
                  <c:v>1360</c:v>
                </c:pt>
                <c:pt idx="19">
                  <c:v>1210</c:v>
                </c:pt>
                <c:pt idx="20">
                  <c:v>960</c:v>
                </c:pt>
                <c:pt idx="21">
                  <c:v>940</c:v>
                </c:pt>
                <c:pt idx="22">
                  <c:v>880</c:v>
                </c:pt>
                <c:pt idx="23">
                  <c:v>800</c:v>
                </c:pt>
                <c:pt idx="24">
                  <c:v>600</c:v>
                </c:pt>
                <c:pt idx="25">
                  <c:v>520</c:v>
                </c:pt>
                <c:pt idx="26">
                  <c:v>500</c:v>
                </c:pt>
                <c:pt idx="27">
                  <c:v>350</c:v>
                </c:pt>
                <c:pt idx="28">
                  <c:v>320</c:v>
                </c:pt>
                <c:pt idx="29">
                  <c:v>190</c:v>
                </c:pt>
                <c:pt idx="30">
                  <c:v>150</c:v>
                </c:pt>
              </c:numCache>
            </c:numRef>
          </c:val>
          <c:extLst>
            <c:ext xmlns:c16="http://schemas.microsoft.com/office/drawing/2014/chart" uri="{C3380CC4-5D6E-409C-BE32-E72D297353CC}">
              <c16:uniqueId val="{00000003-1A77-40C8-B6B7-F4895D1B7F33}"/>
            </c:ext>
          </c:extLst>
        </c:ser>
        <c:dLbls>
          <c:showLegendKey val="0"/>
          <c:showVal val="0"/>
          <c:showCatName val="0"/>
          <c:showSerName val="0"/>
          <c:showPercent val="0"/>
          <c:showBubbleSize val="0"/>
        </c:dLbls>
        <c:gapWidth val="25"/>
        <c:axId val="1095018040"/>
        <c:axId val="1095018432"/>
      </c:barChart>
      <c:dateAx>
        <c:axId val="1095018040"/>
        <c:scaling>
          <c:orientation val="minMax"/>
        </c:scaling>
        <c:delete val="0"/>
        <c:axPos val="b"/>
        <c:numFmt formatCode="yyyy" sourceLinked="0"/>
        <c:majorTickMark val="out"/>
        <c:minorTickMark val="none"/>
        <c:tickLblPos val="low"/>
        <c:crossAx val="1095018432"/>
        <c:crosses val="autoZero"/>
        <c:auto val="0"/>
        <c:lblOffset val="100"/>
        <c:baseTimeUnit val="years"/>
        <c:majorUnit val="1"/>
        <c:majorTimeUnit val="years"/>
        <c:minorUnit val="1"/>
        <c:minorTimeUnit val="years"/>
      </c:dateAx>
      <c:valAx>
        <c:axId val="1095018432"/>
        <c:scaling>
          <c:orientation val="minMax"/>
          <c:min val="0"/>
        </c:scaling>
        <c:delete val="0"/>
        <c:axPos val="l"/>
        <c:title>
          <c:tx>
            <c:rich>
              <a:bodyPr rot="-5400000" vert="horz"/>
              <a:lstStyle/>
              <a:p>
                <a:pPr>
                  <a:defRPr b="0"/>
                </a:pPr>
                <a:r>
                  <a:rPr lang="en-NZ" b="0"/>
                  <a:t>US$b</a:t>
                </a:r>
              </a:p>
            </c:rich>
          </c:tx>
          <c:overlay val="0"/>
        </c:title>
        <c:numFmt formatCode="#,##0" sourceLinked="0"/>
        <c:majorTickMark val="out"/>
        <c:minorTickMark val="none"/>
        <c:tickLblPos val="nextTo"/>
        <c:crossAx val="1095018040"/>
        <c:crosses val="autoZero"/>
        <c:crossBetween val="between"/>
        <c:dispUnits>
          <c:builtInUnit val="thousands"/>
        </c:dispUnits>
      </c:valAx>
    </c:plotArea>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Students enrolled</a:t>
            </a:r>
            <a:r>
              <a:rPr lang="en-NZ" baseline="0"/>
              <a:t> in languages</a:t>
            </a:r>
          </a:p>
          <a:p>
            <a:pPr>
              <a:defRPr/>
            </a:pPr>
            <a:r>
              <a:rPr lang="en-NZ" b="0" baseline="0"/>
              <a:t>(in schools)</a:t>
            </a:r>
            <a:endParaRPr lang="en-NZ" b="0"/>
          </a:p>
        </c:rich>
      </c:tx>
      <c:overlay val="0"/>
    </c:title>
    <c:autoTitleDeleted val="0"/>
    <c:plotArea>
      <c:layout>
        <c:manualLayout>
          <c:layoutTarget val="inner"/>
          <c:xMode val="edge"/>
          <c:yMode val="edge"/>
          <c:x val="0.1651829365079365"/>
          <c:y val="0.23784111111111111"/>
          <c:w val="0.78699034391534395"/>
          <c:h val="0.61754759259259262"/>
        </c:manualLayout>
      </c:layout>
      <c:lineChart>
        <c:grouping val="standard"/>
        <c:varyColors val="0"/>
        <c:ser>
          <c:idx val="0"/>
          <c:order val="0"/>
          <c:tx>
            <c:strRef>
              <c:f>'4'!$B$41</c:f>
              <c:strCache>
                <c:ptCount val="1"/>
                <c:pt idx="0">
                  <c:v>ger</c:v>
                </c:pt>
              </c:strCache>
            </c:strRef>
          </c:tx>
          <c:spPr>
            <a:ln>
              <a:solidFill>
                <a:schemeClr val="accent2"/>
              </a:solidFill>
            </a:ln>
          </c:spPr>
          <c:marker>
            <c:symbol val="none"/>
          </c:marker>
          <c:cat>
            <c:numRef>
              <c:f>'4'!$A$42:$A$58</c:f>
              <c:numCache>
                <c:formatCode>yyyy</c:formatCode>
                <c:ptCount val="17"/>
                <c:pt idx="0">
                  <c:v>36586</c:v>
                </c:pt>
                <c:pt idx="1">
                  <c:v>36951</c:v>
                </c:pt>
                <c:pt idx="2">
                  <c:v>37316</c:v>
                </c:pt>
                <c:pt idx="3">
                  <c:v>37681</c:v>
                </c:pt>
                <c:pt idx="4">
                  <c:v>38047</c:v>
                </c:pt>
                <c:pt idx="5">
                  <c:v>38412</c:v>
                </c:pt>
                <c:pt idx="6">
                  <c:v>38777</c:v>
                </c:pt>
                <c:pt idx="7">
                  <c:v>39142</c:v>
                </c:pt>
                <c:pt idx="8">
                  <c:v>39508</c:v>
                </c:pt>
                <c:pt idx="9">
                  <c:v>39873</c:v>
                </c:pt>
                <c:pt idx="10">
                  <c:v>40238</c:v>
                </c:pt>
                <c:pt idx="11">
                  <c:v>40603</c:v>
                </c:pt>
                <c:pt idx="12">
                  <c:v>40969</c:v>
                </c:pt>
                <c:pt idx="13">
                  <c:v>41334</c:v>
                </c:pt>
                <c:pt idx="14">
                  <c:v>41699</c:v>
                </c:pt>
                <c:pt idx="15">
                  <c:v>42064</c:v>
                </c:pt>
                <c:pt idx="16">
                  <c:v>42430</c:v>
                </c:pt>
              </c:numCache>
            </c:numRef>
          </c:cat>
          <c:val>
            <c:numRef>
              <c:f>'4'!$B$42:$B$58</c:f>
              <c:numCache>
                <c:formatCode>#,##0</c:formatCode>
                <c:ptCount val="17"/>
                <c:pt idx="0">
                  <c:v>35653</c:v>
                </c:pt>
                <c:pt idx="1">
                  <c:v>38181</c:v>
                </c:pt>
                <c:pt idx="2">
                  <c:v>41717</c:v>
                </c:pt>
                <c:pt idx="3">
                  <c:v>45909</c:v>
                </c:pt>
                <c:pt idx="4">
                  <c:v>50211</c:v>
                </c:pt>
                <c:pt idx="5">
                  <c:v>52519</c:v>
                </c:pt>
                <c:pt idx="6">
                  <c:v>55052</c:v>
                </c:pt>
                <c:pt idx="7">
                  <c:v>55851</c:v>
                </c:pt>
                <c:pt idx="8">
                  <c:v>59315</c:v>
                </c:pt>
                <c:pt idx="9">
                  <c:v>53176</c:v>
                </c:pt>
                <c:pt idx="10">
                  <c:v>56291</c:v>
                </c:pt>
                <c:pt idx="11">
                  <c:v>52481</c:v>
                </c:pt>
                <c:pt idx="12">
                  <c:v>53933</c:v>
                </c:pt>
                <c:pt idx="13">
                  <c:v>52164</c:v>
                </c:pt>
                <c:pt idx="14">
                  <c:v>46828</c:v>
                </c:pt>
                <c:pt idx="15">
                  <c:v>44129</c:v>
                </c:pt>
                <c:pt idx="16">
                  <c:v>44969</c:v>
                </c:pt>
              </c:numCache>
            </c:numRef>
          </c:val>
          <c:smooth val="0"/>
          <c:extLst>
            <c:ext xmlns:c16="http://schemas.microsoft.com/office/drawing/2014/chart" uri="{C3380CC4-5D6E-409C-BE32-E72D297353CC}">
              <c16:uniqueId val="{00000000-0156-43CB-B79B-4C52472752E7}"/>
            </c:ext>
          </c:extLst>
        </c:ser>
        <c:ser>
          <c:idx val="1"/>
          <c:order val="1"/>
          <c:tx>
            <c:strRef>
              <c:f>'4'!$C$41</c:f>
              <c:strCache>
                <c:ptCount val="1"/>
                <c:pt idx="0">
                  <c:v>German</c:v>
                </c:pt>
              </c:strCache>
            </c:strRef>
          </c:tx>
          <c:spPr>
            <a:ln>
              <a:solidFill>
                <a:schemeClr val="accent1"/>
              </a:solidFill>
              <a:prstDash val="sysDash"/>
            </a:ln>
          </c:spPr>
          <c:marker>
            <c:symbol val="none"/>
          </c:marker>
          <c:cat>
            <c:numRef>
              <c:f>'4'!$A$42:$A$58</c:f>
              <c:numCache>
                <c:formatCode>yyyy</c:formatCode>
                <c:ptCount val="17"/>
                <c:pt idx="0">
                  <c:v>36586</c:v>
                </c:pt>
                <c:pt idx="1">
                  <c:v>36951</c:v>
                </c:pt>
                <c:pt idx="2">
                  <c:v>37316</c:v>
                </c:pt>
                <c:pt idx="3">
                  <c:v>37681</c:v>
                </c:pt>
                <c:pt idx="4">
                  <c:v>38047</c:v>
                </c:pt>
                <c:pt idx="5">
                  <c:v>38412</c:v>
                </c:pt>
                <c:pt idx="6">
                  <c:v>38777</c:v>
                </c:pt>
                <c:pt idx="7">
                  <c:v>39142</c:v>
                </c:pt>
                <c:pt idx="8">
                  <c:v>39508</c:v>
                </c:pt>
                <c:pt idx="9">
                  <c:v>39873</c:v>
                </c:pt>
                <c:pt idx="10">
                  <c:v>40238</c:v>
                </c:pt>
                <c:pt idx="11">
                  <c:v>40603</c:v>
                </c:pt>
                <c:pt idx="12">
                  <c:v>40969</c:v>
                </c:pt>
                <c:pt idx="13">
                  <c:v>41334</c:v>
                </c:pt>
                <c:pt idx="14">
                  <c:v>41699</c:v>
                </c:pt>
                <c:pt idx="15">
                  <c:v>42064</c:v>
                </c:pt>
                <c:pt idx="16">
                  <c:v>42430</c:v>
                </c:pt>
              </c:numCache>
            </c:numRef>
          </c:cat>
          <c:val>
            <c:numRef>
              <c:f>'4'!$C$42:$C$58</c:f>
              <c:numCache>
                <c:formatCode>#,##0</c:formatCode>
                <c:ptCount val="17"/>
                <c:pt idx="0">
                  <c:v>14634</c:v>
                </c:pt>
                <c:pt idx="1">
                  <c:v>15084</c:v>
                </c:pt>
                <c:pt idx="2">
                  <c:v>16555</c:v>
                </c:pt>
                <c:pt idx="3">
                  <c:v>18973</c:v>
                </c:pt>
                <c:pt idx="4">
                  <c:v>18206</c:v>
                </c:pt>
                <c:pt idx="5">
                  <c:v>19055</c:v>
                </c:pt>
                <c:pt idx="6">
                  <c:v>18005</c:v>
                </c:pt>
                <c:pt idx="7">
                  <c:v>17729</c:v>
                </c:pt>
                <c:pt idx="8">
                  <c:v>17754</c:v>
                </c:pt>
                <c:pt idx="9">
                  <c:v>14915</c:v>
                </c:pt>
                <c:pt idx="10">
                  <c:v>17079</c:v>
                </c:pt>
                <c:pt idx="11">
                  <c:v>15859</c:v>
                </c:pt>
                <c:pt idx="12">
                  <c:v>14946</c:v>
                </c:pt>
                <c:pt idx="13">
                  <c:v>13935</c:v>
                </c:pt>
                <c:pt idx="14">
                  <c:v>12274</c:v>
                </c:pt>
                <c:pt idx="15">
                  <c:v>10078</c:v>
                </c:pt>
                <c:pt idx="16">
                  <c:v>10118</c:v>
                </c:pt>
              </c:numCache>
            </c:numRef>
          </c:val>
          <c:smooth val="0"/>
          <c:extLst>
            <c:ext xmlns:c16="http://schemas.microsoft.com/office/drawing/2014/chart" uri="{C3380CC4-5D6E-409C-BE32-E72D297353CC}">
              <c16:uniqueId val="{00000001-0156-43CB-B79B-4C52472752E7}"/>
            </c:ext>
          </c:extLst>
        </c:ser>
        <c:ser>
          <c:idx val="2"/>
          <c:order val="2"/>
          <c:tx>
            <c:strRef>
              <c:f>'4'!$D$41</c:f>
              <c:strCache>
                <c:ptCount val="1"/>
                <c:pt idx="0">
                  <c:v>Spanish</c:v>
                </c:pt>
              </c:strCache>
            </c:strRef>
          </c:tx>
          <c:marker>
            <c:symbol val="none"/>
          </c:marker>
          <c:cat>
            <c:numRef>
              <c:f>'4'!$A$42:$A$58</c:f>
              <c:numCache>
                <c:formatCode>yyyy</c:formatCode>
                <c:ptCount val="17"/>
                <c:pt idx="0">
                  <c:v>36586</c:v>
                </c:pt>
                <c:pt idx="1">
                  <c:v>36951</c:v>
                </c:pt>
                <c:pt idx="2">
                  <c:v>37316</c:v>
                </c:pt>
                <c:pt idx="3">
                  <c:v>37681</c:v>
                </c:pt>
                <c:pt idx="4">
                  <c:v>38047</c:v>
                </c:pt>
                <c:pt idx="5">
                  <c:v>38412</c:v>
                </c:pt>
                <c:pt idx="6">
                  <c:v>38777</c:v>
                </c:pt>
                <c:pt idx="7">
                  <c:v>39142</c:v>
                </c:pt>
                <c:pt idx="8">
                  <c:v>39508</c:v>
                </c:pt>
                <c:pt idx="9">
                  <c:v>39873</c:v>
                </c:pt>
                <c:pt idx="10">
                  <c:v>40238</c:v>
                </c:pt>
                <c:pt idx="11">
                  <c:v>40603</c:v>
                </c:pt>
                <c:pt idx="12">
                  <c:v>40969</c:v>
                </c:pt>
                <c:pt idx="13">
                  <c:v>41334</c:v>
                </c:pt>
                <c:pt idx="14">
                  <c:v>41699</c:v>
                </c:pt>
                <c:pt idx="15">
                  <c:v>42064</c:v>
                </c:pt>
                <c:pt idx="16">
                  <c:v>42430</c:v>
                </c:pt>
              </c:numCache>
            </c:numRef>
          </c:cat>
          <c:val>
            <c:numRef>
              <c:f>'4'!$D$42:$D$58</c:f>
              <c:numCache>
                <c:formatCode>#,##0</c:formatCode>
                <c:ptCount val="17"/>
                <c:pt idx="0">
                  <c:v>15671</c:v>
                </c:pt>
                <c:pt idx="1">
                  <c:v>15955</c:v>
                </c:pt>
                <c:pt idx="2">
                  <c:v>18515</c:v>
                </c:pt>
                <c:pt idx="3">
                  <c:v>22038</c:v>
                </c:pt>
                <c:pt idx="4">
                  <c:v>23713</c:v>
                </c:pt>
                <c:pt idx="5">
                  <c:v>25475</c:v>
                </c:pt>
                <c:pt idx="6">
                  <c:v>25864</c:v>
                </c:pt>
                <c:pt idx="7">
                  <c:v>31422</c:v>
                </c:pt>
                <c:pt idx="8">
                  <c:v>34527</c:v>
                </c:pt>
                <c:pt idx="9">
                  <c:v>34945</c:v>
                </c:pt>
                <c:pt idx="10">
                  <c:v>38503</c:v>
                </c:pt>
                <c:pt idx="11">
                  <c:v>34634</c:v>
                </c:pt>
                <c:pt idx="12">
                  <c:v>35691</c:v>
                </c:pt>
                <c:pt idx="13">
                  <c:v>36586</c:v>
                </c:pt>
                <c:pt idx="14">
                  <c:v>36121</c:v>
                </c:pt>
                <c:pt idx="15">
                  <c:v>33136</c:v>
                </c:pt>
                <c:pt idx="16">
                  <c:v>33428</c:v>
                </c:pt>
              </c:numCache>
            </c:numRef>
          </c:val>
          <c:smooth val="0"/>
          <c:extLst>
            <c:ext xmlns:c16="http://schemas.microsoft.com/office/drawing/2014/chart" uri="{C3380CC4-5D6E-409C-BE32-E72D297353CC}">
              <c16:uniqueId val="{00000002-0156-43CB-B79B-4C52472752E7}"/>
            </c:ext>
          </c:extLst>
        </c:ser>
        <c:ser>
          <c:idx val="3"/>
          <c:order val="3"/>
          <c:tx>
            <c:strRef>
              <c:f>'4'!$E$41</c:f>
              <c:strCache>
                <c:ptCount val="1"/>
                <c:pt idx="0">
                  <c:v>Japanese</c:v>
                </c:pt>
              </c:strCache>
            </c:strRef>
          </c:tx>
          <c:spPr>
            <a:ln>
              <a:solidFill>
                <a:schemeClr val="accent2"/>
              </a:solidFill>
              <a:prstDash val="sysDash"/>
            </a:ln>
          </c:spPr>
          <c:marker>
            <c:symbol val="none"/>
          </c:marker>
          <c:cat>
            <c:numRef>
              <c:f>'4'!$A$42:$A$58</c:f>
              <c:numCache>
                <c:formatCode>yyyy</c:formatCode>
                <c:ptCount val="17"/>
                <c:pt idx="0">
                  <c:v>36586</c:v>
                </c:pt>
                <c:pt idx="1">
                  <c:v>36951</c:v>
                </c:pt>
                <c:pt idx="2">
                  <c:v>37316</c:v>
                </c:pt>
                <c:pt idx="3">
                  <c:v>37681</c:v>
                </c:pt>
                <c:pt idx="4">
                  <c:v>38047</c:v>
                </c:pt>
                <c:pt idx="5">
                  <c:v>38412</c:v>
                </c:pt>
                <c:pt idx="6">
                  <c:v>38777</c:v>
                </c:pt>
                <c:pt idx="7">
                  <c:v>39142</c:v>
                </c:pt>
                <c:pt idx="8">
                  <c:v>39508</c:v>
                </c:pt>
                <c:pt idx="9">
                  <c:v>39873</c:v>
                </c:pt>
                <c:pt idx="10">
                  <c:v>40238</c:v>
                </c:pt>
                <c:pt idx="11">
                  <c:v>40603</c:v>
                </c:pt>
                <c:pt idx="12">
                  <c:v>40969</c:v>
                </c:pt>
                <c:pt idx="13">
                  <c:v>41334</c:v>
                </c:pt>
                <c:pt idx="14">
                  <c:v>41699</c:v>
                </c:pt>
                <c:pt idx="15">
                  <c:v>42064</c:v>
                </c:pt>
                <c:pt idx="16">
                  <c:v>42430</c:v>
                </c:pt>
              </c:numCache>
            </c:numRef>
          </c:cat>
          <c:val>
            <c:numRef>
              <c:f>'4'!$E$42:$E$58</c:f>
              <c:numCache>
                <c:formatCode>#,##0</c:formatCode>
                <c:ptCount val="17"/>
                <c:pt idx="0">
                  <c:v>43366</c:v>
                </c:pt>
                <c:pt idx="1">
                  <c:v>41729</c:v>
                </c:pt>
                <c:pt idx="2">
                  <c:v>41668</c:v>
                </c:pt>
                <c:pt idx="3">
                  <c:v>49192</c:v>
                </c:pt>
                <c:pt idx="4">
                  <c:v>45126</c:v>
                </c:pt>
                <c:pt idx="5">
                  <c:v>41653</c:v>
                </c:pt>
                <c:pt idx="6">
                  <c:v>38292</c:v>
                </c:pt>
                <c:pt idx="7">
                  <c:v>42167</c:v>
                </c:pt>
                <c:pt idx="8">
                  <c:v>38093</c:v>
                </c:pt>
                <c:pt idx="9">
                  <c:v>34951</c:v>
                </c:pt>
                <c:pt idx="10">
                  <c:v>34568</c:v>
                </c:pt>
                <c:pt idx="11">
                  <c:v>31811</c:v>
                </c:pt>
                <c:pt idx="12">
                  <c:v>31769</c:v>
                </c:pt>
                <c:pt idx="13">
                  <c:v>30280</c:v>
                </c:pt>
                <c:pt idx="14">
                  <c:v>30872</c:v>
                </c:pt>
                <c:pt idx="15">
                  <c:v>26346</c:v>
                </c:pt>
                <c:pt idx="16">
                  <c:v>28465</c:v>
                </c:pt>
              </c:numCache>
            </c:numRef>
          </c:val>
          <c:smooth val="0"/>
          <c:extLst>
            <c:ext xmlns:c16="http://schemas.microsoft.com/office/drawing/2014/chart" uri="{C3380CC4-5D6E-409C-BE32-E72D297353CC}">
              <c16:uniqueId val="{00000003-0156-43CB-B79B-4C52472752E7}"/>
            </c:ext>
          </c:extLst>
        </c:ser>
        <c:ser>
          <c:idx val="4"/>
          <c:order val="4"/>
          <c:tx>
            <c:strRef>
              <c:f>'4'!$F$41</c:f>
              <c:strCache>
                <c:ptCount val="1"/>
                <c:pt idx="0">
                  <c:v>Chinese</c:v>
                </c:pt>
              </c:strCache>
            </c:strRef>
          </c:tx>
          <c:spPr>
            <a:ln w="50800">
              <a:solidFill>
                <a:srgbClr val="FF0000"/>
              </a:solidFill>
            </a:ln>
          </c:spPr>
          <c:marker>
            <c:symbol val="none"/>
          </c:marker>
          <c:cat>
            <c:numRef>
              <c:f>'4'!$A$42:$A$58</c:f>
              <c:numCache>
                <c:formatCode>yyyy</c:formatCode>
                <c:ptCount val="17"/>
                <c:pt idx="0">
                  <c:v>36586</c:v>
                </c:pt>
                <c:pt idx="1">
                  <c:v>36951</c:v>
                </c:pt>
                <c:pt idx="2">
                  <c:v>37316</c:v>
                </c:pt>
                <c:pt idx="3">
                  <c:v>37681</c:v>
                </c:pt>
                <c:pt idx="4">
                  <c:v>38047</c:v>
                </c:pt>
                <c:pt idx="5">
                  <c:v>38412</c:v>
                </c:pt>
                <c:pt idx="6">
                  <c:v>38777</c:v>
                </c:pt>
                <c:pt idx="7">
                  <c:v>39142</c:v>
                </c:pt>
                <c:pt idx="8">
                  <c:v>39508</c:v>
                </c:pt>
                <c:pt idx="9">
                  <c:v>39873</c:v>
                </c:pt>
                <c:pt idx="10">
                  <c:v>40238</c:v>
                </c:pt>
                <c:pt idx="11">
                  <c:v>40603</c:v>
                </c:pt>
                <c:pt idx="12">
                  <c:v>40969</c:v>
                </c:pt>
                <c:pt idx="13">
                  <c:v>41334</c:v>
                </c:pt>
                <c:pt idx="14">
                  <c:v>41699</c:v>
                </c:pt>
                <c:pt idx="15">
                  <c:v>42064</c:v>
                </c:pt>
                <c:pt idx="16">
                  <c:v>42430</c:v>
                </c:pt>
              </c:numCache>
            </c:numRef>
          </c:cat>
          <c:val>
            <c:numRef>
              <c:f>'4'!$F$42:$F$58</c:f>
              <c:numCache>
                <c:formatCode>#,##0</c:formatCode>
                <c:ptCount val="17"/>
                <c:pt idx="0">
                  <c:v>3482</c:v>
                </c:pt>
                <c:pt idx="1">
                  <c:v>3405</c:v>
                </c:pt>
                <c:pt idx="2">
                  <c:v>3406</c:v>
                </c:pt>
                <c:pt idx="3">
                  <c:v>3516</c:v>
                </c:pt>
                <c:pt idx="4">
                  <c:v>3569</c:v>
                </c:pt>
                <c:pt idx="5">
                  <c:v>4733</c:v>
                </c:pt>
                <c:pt idx="6">
                  <c:v>4602</c:v>
                </c:pt>
                <c:pt idx="7">
                  <c:v>6303</c:v>
                </c:pt>
                <c:pt idx="8">
                  <c:v>6253</c:v>
                </c:pt>
                <c:pt idx="9">
                  <c:v>6915</c:v>
                </c:pt>
                <c:pt idx="10">
                  <c:v>10572</c:v>
                </c:pt>
                <c:pt idx="11">
                  <c:v>12810</c:v>
                </c:pt>
                <c:pt idx="12">
                  <c:v>16010</c:v>
                </c:pt>
                <c:pt idx="13">
                  <c:v>22031</c:v>
                </c:pt>
                <c:pt idx="14">
                  <c:v>28361</c:v>
                </c:pt>
                <c:pt idx="15">
                  <c:v>37212</c:v>
                </c:pt>
                <c:pt idx="16">
                  <c:v>57421</c:v>
                </c:pt>
              </c:numCache>
            </c:numRef>
          </c:val>
          <c:smooth val="0"/>
          <c:extLst>
            <c:ext xmlns:c16="http://schemas.microsoft.com/office/drawing/2014/chart" uri="{C3380CC4-5D6E-409C-BE32-E72D297353CC}">
              <c16:uniqueId val="{00000004-0156-43CB-B79B-4C52472752E7}"/>
            </c:ext>
          </c:extLst>
        </c:ser>
        <c:dLbls>
          <c:showLegendKey val="0"/>
          <c:showVal val="0"/>
          <c:showCatName val="0"/>
          <c:showSerName val="0"/>
          <c:showPercent val="0"/>
          <c:showBubbleSize val="0"/>
        </c:dLbls>
        <c:smooth val="0"/>
        <c:axId val="1734515464"/>
        <c:axId val="1734515856"/>
      </c:lineChart>
      <c:dateAx>
        <c:axId val="1734515464"/>
        <c:scaling>
          <c:orientation val="minMax"/>
        </c:scaling>
        <c:delete val="0"/>
        <c:axPos val="b"/>
        <c:numFmt formatCode="yyyy" sourceLinked="0"/>
        <c:majorTickMark val="out"/>
        <c:minorTickMark val="in"/>
        <c:tickLblPos val="nextTo"/>
        <c:crossAx val="1734515856"/>
        <c:crosses val="autoZero"/>
        <c:auto val="0"/>
        <c:lblOffset val="100"/>
        <c:baseTimeUnit val="years"/>
        <c:majorUnit val="3"/>
        <c:majorTimeUnit val="years"/>
        <c:minorUnit val="1"/>
        <c:minorTimeUnit val="years"/>
      </c:dateAx>
      <c:valAx>
        <c:axId val="1734515856"/>
        <c:scaling>
          <c:orientation val="minMax"/>
        </c:scaling>
        <c:delete val="0"/>
        <c:axPos val="l"/>
        <c:title>
          <c:tx>
            <c:rich>
              <a:bodyPr rot="-5400000" vert="horz"/>
              <a:lstStyle/>
              <a:p>
                <a:pPr>
                  <a:defRPr b="0"/>
                </a:pPr>
                <a:r>
                  <a:rPr lang="en-NZ" b="0"/>
                  <a:t>Number of students, thousands</a:t>
                </a:r>
              </a:p>
            </c:rich>
          </c:tx>
          <c:layout>
            <c:manualLayout>
              <c:xMode val="edge"/>
              <c:yMode val="edge"/>
              <c:x val="2.5198412698412699E-2"/>
              <c:y val="0.30209277777777777"/>
            </c:manualLayout>
          </c:layout>
          <c:overlay val="0"/>
        </c:title>
        <c:numFmt formatCode="#,##0" sourceLinked="1"/>
        <c:majorTickMark val="out"/>
        <c:minorTickMark val="none"/>
        <c:tickLblPos val="nextTo"/>
        <c:crossAx val="1734515464"/>
        <c:crosses val="autoZero"/>
        <c:crossBetween val="midCat"/>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Chinese language</a:t>
            </a:r>
            <a:r>
              <a:rPr lang="en-NZ" baseline="0"/>
              <a:t> students in school</a:t>
            </a:r>
          </a:p>
        </c:rich>
      </c:tx>
      <c:layout>
        <c:manualLayout>
          <c:xMode val="edge"/>
          <c:yMode val="edge"/>
          <c:x val="0.20856772486772487"/>
          <c:y val="2.1166666666666667E-2"/>
        </c:manualLayout>
      </c:layout>
      <c:overlay val="0"/>
    </c:title>
    <c:autoTitleDeleted val="0"/>
    <c:plotArea>
      <c:layout>
        <c:manualLayout>
          <c:layoutTarget val="inner"/>
          <c:xMode val="edge"/>
          <c:yMode val="edge"/>
          <c:x val="0.15981997354497357"/>
          <c:y val="0.18179074074074075"/>
          <c:w val="0.78934642857142856"/>
          <c:h val="0.65404222222222219"/>
        </c:manualLayout>
      </c:layout>
      <c:barChart>
        <c:barDir val="bar"/>
        <c:grouping val="clustered"/>
        <c:varyColors val="0"/>
        <c:ser>
          <c:idx val="2"/>
          <c:order val="0"/>
          <c:tx>
            <c:strRef>
              <c:f>'4'!$O$45</c:f>
              <c:strCache>
                <c:ptCount val="1"/>
                <c:pt idx="0">
                  <c:v>2013</c:v>
                </c:pt>
              </c:strCache>
            </c:strRef>
          </c:tx>
          <c:spPr>
            <a:solidFill>
              <a:schemeClr val="bg1">
                <a:lumMod val="50000"/>
              </a:schemeClr>
            </a:solidFill>
          </c:spPr>
          <c:invertIfNegative val="0"/>
          <c:val>
            <c:numRef>
              <c:f>'4'!$O$46:$O$47</c:f>
              <c:numCache>
                <c:formatCode>#,##0</c:formatCode>
                <c:ptCount val="2"/>
                <c:pt idx="0">
                  <c:v>18754</c:v>
                </c:pt>
                <c:pt idx="1">
                  <c:v>3277</c:v>
                </c:pt>
              </c:numCache>
            </c:numRef>
          </c:val>
          <c:extLst>
            <c:ext xmlns:c16="http://schemas.microsoft.com/office/drawing/2014/chart" uri="{C3380CC4-5D6E-409C-BE32-E72D297353CC}">
              <c16:uniqueId val="{00000000-02D7-4906-B592-8FD763911CB9}"/>
            </c:ext>
          </c:extLst>
        </c:ser>
        <c:ser>
          <c:idx val="0"/>
          <c:order val="1"/>
          <c:tx>
            <c:strRef>
              <c:f>'4'!$P$45</c:f>
              <c:strCache>
                <c:ptCount val="1"/>
                <c:pt idx="0">
                  <c:v>2014</c:v>
                </c:pt>
              </c:strCache>
            </c:strRef>
          </c:tx>
          <c:spPr>
            <a:solidFill>
              <a:schemeClr val="accent2"/>
            </a:solidFill>
          </c:spPr>
          <c:invertIfNegative val="0"/>
          <c:dPt>
            <c:idx val="0"/>
            <c:invertIfNegative val="0"/>
            <c:bubble3D val="0"/>
            <c:extLst>
              <c:ext xmlns:c16="http://schemas.microsoft.com/office/drawing/2014/chart" uri="{C3380CC4-5D6E-409C-BE32-E72D297353CC}">
                <c16:uniqueId val="{00000001-02D7-4906-B592-8FD763911CB9}"/>
              </c:ext>
            </c:extLst>
          </c:dPt>
          <c:cat>
            <c:strRef>
              <c:f>'4'!$N$46:$N$47</c:f>
              <c:strCache>
                <c:ptCount val="2"/>
                <c:pt idx="0">
                  <c:v>Primary</c:v>
                </c:pt>
                <c:pt idx="1">
                  <c:v>Secondary</c:v>
                </c:pt>
              </c:strCache>
            </c:strRef>
          </c:cat>
          <c:val>
            <c:numRef>
              <c:f>'4'!$P$46:$P$47</c:f>
              <c:numCache>
                <c:formatCode>#,##0</c:formatCode>
                <c:ptCount val="2"/>
                <c:pt idx="0">
                  <c:v>24143</c:v>
                </c:pt>
                <c:pt idx="1">
                  <c:v>4218</c:v>
                </c:pt>
              </c:numCache>
            </c:numRef>
          </c:val>
          <c:extLst>
            <c:ext xmlns:c16="http://schemas.microsoft.com/office/drawing/2014/chart" uri="{C3380CC4-5D6E-409C-BE32-E72D297353CC}">
              <c16:uniqueId val="{00000002-02D7-4906-B592-8FD763911CB9}"/>
            </c:ext>
          </c:extLst>
        </c:ser>
        <c:ser>
          <c:idx val="1"/>
          <c:order val="2"/>
          <c:tx>
            <c:strRef>
              <c:f>'4'!$Q$45</c:f>
              <c:strCache>
                <c:ptCount val="1"/>
                <c:pt idx="0">
                  <c:v>2015</c:v>
                </c:pt>
              </c:strCache>
            </c:strRef>
          </c:tx>
          <c:spPr>
            <a:solidFill>
              <a:schemeClr val="accent1"/>
            </a:solidFill>
          </c:spPr>
          <c:invertIfNegative val="0"/>
          <c:cat>
            <c:strRef>
              <c:f>'4'!$N$46:$N$47</c:f>
              <c:strCache>
                <c:ptCount val="2"/>
                <c:pt idx="0">
                  <c:v>Primary</c:v>
                </c:pt>
                <c:pt idx="1">
                  <c:v>Secondary</c:v>
                </c:pt>
              </c:strCache>
            </c:strRef>
          </c:cat>
          <c:val>
            <c:numRef>
              <c:f>'4'!$Q$46:$Q$47</c:f>
              <c:numCache>
                <c:formatCode>#,##0</c:formatCode>
                <c:ptCount val="2"/>
                <c:pt idx="0">
                  <c:v>32896</c:v>
                </c:pt>
                <c:pt idx="1">
                  <c:v>4316</c:v>
                </c:pt>
              </c:numCache>
            </c:numRef>
          </c:val>
          <c:extLst>
            <c:ext xmlns:c16="http://schemas.microsoft.com/office/drawing/2014/chart" uri="{C3380CC4-5D6E-409C-BE32-E72D297353CC}">
              <c16:uniqueId val="{00000003-02D7-4906-B592-8FD763911CB9}"/>
            </c:ext>
          </c:extLst>
        </c:ser>
        <c:ser>
          <c:idx val="3"/>
          <c:order val="3"/>
          <c:tx>
            <c:strRef>
              <c:f>'4'!$R$45</c:f>
              <c:strCache>
                <c:ptCount val="1"/>
                <c:pt idx="0">
                  <c:v>2016</c:v>
                </c:pt>
              </c:strCache>
            </c:strRef>
          </c:tx>
          <c:spPr>
            <a:solidFill>
              <a:srgbClr val="0070C0"/>
            </a:solidFill>
          </c:spPr>
          <c:invertIfNegative val="0"/>
          <c:val>
            <c:numRef>
              <c:f>'4'!$R$46:$R$47</c:f>
              <c:numCache>
                <c:formatCode>General</c:formatCode>
                <c:ptCount val="2"/>
                <c:pt idx="0">
                  <c:v>52669</c:v>
                </c:pt>
                <c:pt idx="1">
                  <c:v>4752</c:v>
                </c:pt>
              </c:numCache>
            </c:numRef>
          </c:val>
          <c:extLst>
            <c:ext xmlns:c16="http://schemas.microsoft.com/office/drawing/2014/chart" uri="{C3380CC4-5D6E-409C-BE32-E72D297353CC}">
              <c16:uniqueId val="{00000001-91DA-4BCF-AEC7-F06C1C5CB5BE}"/>
            </c:ext>
          </c:extLst>
        </c:ser>
        <c:dLbls>
          <c:showLegendKey val="0"/>
          <c:showVal val="0"/>
          <c:showCatName val="0"/>
          <c:showSerName val="0"/>
          <c:showPercent val="0"/>
          <c:showBubbleSize val="0"/>
        </c:dLbls>
        <c:gapWidth val="150"/>
        <c:axId val="1734516640"/>
        <c:axId val="1734517032"/>
      </c:barChart>
      <c:dateAx>
        <c:axId val="1734516640"/>
        <c:scaling>
          <c:orientation val="maxMin"/>
        </c:scaling>
        <c:delete val="0"/>
        <c:axPos val="l"/>
        <c:numFmt formatCode="yyyy" sourceLinked="0"/>
        <c:majorTickMark val="out"/>
        <c:minorTickMark val="in"/>
        <c:tickLblPos val="nextTo"/>
        <c:crossAx val="1734517032"/>
        <c:crosses val="autoZero"/>
        <c:auto val="0"/>
        <c:lblOffset val="100"/>
        <c:baseTimeUnit val="years"/>
        <c:majorUnit val="1"/>
        <c:majorTimeUnit val="years"/>
        <c:minorUnit val="1"/>
        <c:minorTimeUnit val="years"/>
      </c:dateAx>
      <c:valAx>
        <c:axId val="1734517032"/>
        <c:scaling>
          <c:orientation val="minMax"/>
        </c:scaling>
        <c:delete val="0"/>
        <c:axPos val="b"/>
        <c:title>
          <c:tx>
            <c:rich>
              <a:bodyPr rot="0" vert="horz"/>
              <a:lstStyle/>
              <a:p>
                <a:pPr>
                  <a:defRPr b="0"/>
                </a:pPr>
                <a:r>
                  <a:rPr lang="en-NZ" b="0"/>
                  <a:t>Number of students, thousands</a:t>
                </a:r>
              </a:p>
            </c:rich>
          </c:tx>
          <c:layout>
            <c:manualLayout>
              <c:xMode val="edge"/>
              <c:yMode val="edge"/>
              <c:x val="0.51324338624338628"/>
              <c:y val="0.91224055555555561"/>
            </c:manualLayout>
          </c:layout>
          <c:overlay val="0"/>
        </c:title>
        <c:numFmt formatCode="#,##0" sourceLinked="1"/>
        <c:majorTickMark val="out"/>
        <c:minorTickMark val="none"/>
        <c:tickLblPos val="nextTo"/>
        <c:crossAx val="1734516640"/>
        <c:crosses val="max"/>
        <c:crossBetween val="between"/>
        <c:majorUnit val="5000"/>
        <c:dispUnits>
          <c:builtInUnit val="thousands"/>
        </c:dispUnits>
      </c:valAx>
    </c:plotArea>
    <c:legend>
      <c:legendPos val="t"/>
      <c:layout>
        <c:manualLayout>
          <c:xMode val="edge"/>
          <c:yMode val="edge"/>
          <c:x val="0.34916507936507929"/>
          <c:y val="8.9782037037037049E-2"/>
          <c:w val="0.42191111111111113"/>
          <c:h val="5.9082777777777776E-2"/>
        </c:manualLayout>
      </c:layou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NZ" sz="2000" b="1"/>
              <a:t>Language teaching vs exports </a:t>
            </a:r>
          </a:p>
        </c:rich>
      </c:tx>
      <c:layout>
        <c:manualLayout>
          <c:xMode val="edge"/>
          <c:yMode val="edge"/>
          <c:x val="0.24089347222222227"/>
          <c:y val="4.9388888888888892E-2"/>
        </c:manualLayout>
      </c:layout>
      <c:overlay val="0"/>
      <c:spPr>
        <a:noFill/>
        <a:ln>
          <a:noFill/>
        </a:ln>
        <a:effectLst/>
      </c:sp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53975">
                <a:solidFill>
                  <a:schemeClr val="accent1"/>
                </a:solidFill>
              </a:ln>
              <a:effectLst/>
            </c:spPr>
          </c:marker>
          <c:dLbls>
            <c:dLbl>
              <c:idx val="0"/>
              <c:tx>
                <c:rich>
                  <a:bodyPr/>
                  <a:lstStyle/>
                  <a:p>
                    <a:r>
                      <a:rPr lang="en-US"/>
                      <a:t>French</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40-4CE8-83F8-D53EB5AD0F98}"/>
                </c:ext>
              </c:extLst>
            </c:dLbl>
            <c:dLbl>
              <c:idx val="1"/>
              <c:tx>
                <c:rich>
                  <a:bodyPr/>
                  <a:lstStyle/>
                  <a:p>
                    <a:r>
                      <a:rPr lang="en-US"/>
                      <a:t>Spanish</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40-4CE8-83F8-D53EB5AD0F98}"/>
                </c:ext>
              </c:extLst>
            </c:dLbl>
            <c:dLbl>
              <c:idx val="2"/>
              <c:tx>
                <c:rich>
                  <a:bodyPr/>
                  <a:lstStyle/>
                  <a:p>
                    <a:r>
                      <a:rPr lang="en-US"/>
                      <a:t>Japanese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40-4CE8-83F8-D53EB5AD0F98}"/>
                </c:ext>
              </c:extLst>
            </c:dLbl>
            <c:dLbl>
              <c:idx val="3"/>
              <c:tx>
                <c:rich>
                  <a:bodyPr/>
                  <a:lstStyle/>
                  <a:p>
                    <a:r>
                      <a:rPr lang="en-US"/>
                      <a:t>Chinese</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40-4CE8-83F8-D53EB5AD0F98}"/>
                </c:ext>
              </c:extLst>
            </c:dLbl>
            <c:dLbl>
              <c:idx val="4"/>
              <c:tx>
                <c:rich>
                  <a:bodyPr/>
                  <a:lstStyle/>
                  <a:p>
                    <a:r>
                      <a:rPr lang="en-US"/>
                      <a:t>German</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40-4CE8-83F8-D53EB5AD0F9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[6]Trade!$E$27:$E$31</c:f>
              <c:numCache>
                <c:formatCode>General</c:formatCode>
                <c:ptCount val="5"/>
                <c:pt idx="0">
                  <c:v>0.84502081499999993</c:v>
                </c:pt>
                <c:pt idx="1">
                  <c:v>1.2945351589999998</c:v>
                </c:pt>
                <c:pt idx="2">
                  <c:v>2.9547131169999998</c:v>
                </c:pt>
                <c:pt idx="3">
                  <c:v>9.6058885049999994</c:v>
                </c:pt>
                <c:pt idx="4">
                  <c:v>0.710544324</c:v>
                </c:pt>
              </c:numCache>
            </c:numRef>
          </c:xVal>
          <c:yVal>
            <c:numRef>
              <c:f>[6]Trade!$D$27:$D$31</c:f>
              <c:numCache>
                <c:formatCode>General</c:formatCode>
                <c:ptCount val="5"/>
                <c:pt idx="0">
                  <c:v>52164</c:v>
                </c:pt>
                <c:pt idx="1">
                  <c:v>36586</c:v>
                </c:pt>
                <c:pt idx="2">
                  <c:v>30280</c:v>
                </c:pt>
                <c:pt idx="3">
                  <c:v>22031</c:v>
                </c:pt>
                <c:pt idx="4">
                  <c:v>13935</c:v>
                </c:pt>
              </c:numCache>
            </c:numRef>
          </c:yVal>
          <c:smooth val="0"/>
          <c:extLst>
            <c:ext xmlns:c16="http://schemas.microsoft.com/office/drawing/2014/chart" uri="{C3380CC4-5D6E-409C-BE32-E72D297353CC}">
              <c16:uniqueId val="{00000005-1340-4CE8-83F8-D53EB5AD0F98}"/>
            </c:ext>
          </c:extLst>
        </c:ser>
        <c:dLbls>
          <c:showLegendKey val="0"/>
          <c:showVal val="0"/>
          <c:showCatName val="0"/>
          <c:showSerName val="0"/>
          <c:showPercent val="0"/>
          <c:showBubbleSize val="0"/>
        </c:dLbls>
        <c:axId val="1047068736"/>
        <c:axId val="1047069128"/>
      </c:scatterChart>
      <c:valAx>
        <c:axId val="1047068736"/>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Exports, (year to March 2015) $b</a:t>
                </a:r>
              </a:p>
            </c:rich>
          </c:tx>
          <c:overlay val="0"/>
          <c:spPr>
            <a:noFill/>
            <a:ln>
              <a:noFill/>
            </a:ln>
            <a:effectLst/>
          </c:spPr>
        </c:title>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047069128"/>
        <c:crosses val="autoZero"/>
        <c:crossBetween val="midCat"/>
      </c:valAx>
      <c:valAx>
        <c:axId val="104706912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Number of school students in 2014</a:t>
                </a:r>
              </a:p>
            </c:rich>
          </c:tx>
          <c:overlay val="0"/>
          <c:spPr>
            <a:noFill/>
            <a:ln>
              <a:noFill/>
            </a:ln>
            <a:effectLst/>
          </c:spPr>
        </c:title>
        <c:numFmt formatCode="General" sourceLinked="1"/>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0470687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PLT arrivals by country of residence</a:t>
            </a:r>
            <a:endParaRPr lang="en-NZ" baseline="0"/>
          </a:p>
        </c:rich>
      </c:tx>
      <c:overlay val="0"/>
    </c:title>
    <c:autoTitleDeleted val="0"/>
    <c:plotArea>
      <c:layout>
        <c:manualLayout>
          <c:layoutTarget val="inner"/>
          <c:xMode val="edge"/>
          <c:yMode val="edge"/>
          <c:x val="0.11302195767195769"/>
          <c:y val="0.17863333333333334"/>
          <c:w val="0.8684992063492063"/>
          <c:h val="0.73084796296296295"/>
        </c:manualLayout>
      </c:layout>
      <c:lineChart>
        <c:grouping val="standard"/>
        <c:varyColors val="0"/>
        <c:ser>
          <c:idx val="0"/>
          <c:order val="0"/>
          <c:tx>
            <c:strRef>
              <c:f>'5'!$B$41</c:f>
              <c:strCache>
                <c:ptCount val="1"/>
                <c:pt idx="0">
                  <c:v>Australia</c:v>
                </c:pt>
              </c:strCache>
            </c:strRef>
          </c:tx>
          <c:spPr>
            <a:ln>
              <a:solidFill>
                <a:schemeClr val="accent3"/>
              </a:solidFill>
            </a:ln>
          </c:spPr>
          <c:marker>
            <c:symbol val="none"/>
          </c:marker>
          <c:cat>
            <c:numRef>
              <c:f>'5'!$A$43:$A$76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'5'!$B$43:$B$76</c:f>
              <c:numCache>
                <c:formatCode>General</c:formatCode>
                <c:ptCount val="34"/>
                <c:pt idx="0">
                  <c:v>15369</c:v>
                </c:pt>
                <c:pt idx="1">
                  <c:v>11973</c:v>
                </c:pt>
                <c:pt idx="2">
                  <c:v>10882</c:v>
                </c:pt>
                <c:pt idx="3">
                  <c:v>13763</c:v>
                </c:pt>
                <c:pt idx="4">
                  <c:v>13333</c:v>
                </c:pt>
                <c:pt idx="5">
                  <c:v>11674</c:v>
                </c:pt>
                <c:pt idx="6">
                  <c:v>16274</c:v>
                </c:pt>
                <c:pt idx="7">
                  <c:v>18287</c:v>
                </c:pt>
                <c:pt idx="8">
                  <c:v>12927</c:v>
                </c:pt>
                <c:pt idx="9">
                  <c:v>11767</c:v>
                </c:pt>
                <c:pt idx="10">
                  <c:v>13178</c:v>
                </c:pt>
                <c:pt idx="11">
                  <c:v>12831</c:v>
                </c:pt>
                <c:pt idx="12">
                  <c:v>13044</c:v>
                </c:pt>
                <c:pt idx="13">
                  <c:v>12433</c:v>
                </c:pt>
                <c:pt idx="14">
                  <c:v>11326</c:v>
                </c:pt>
                <c:pt idx="15">
                  <c:v>9942</c:v>
                </c:pt>
                <c:pt idx="16">
                  <c:v>10769</c:v>
                </c:pt>
                <c:pt idx="17">
                  <c:v>10877</c:v>
                </c:pt>
                <c:pt idx="18">
                  <c:v>12921</c:v>
                </c:pt>
                <c:pt idx="19">
                  <c:v>13604</c:v>
                </c:pt>
                <c:pt idx="20">
                  <c:v>14594</c:v>
                </c:pt>
                <c:pt idx="21">
                  <c:v>13749</c:v>
                </c:pt>
                <c:pt idx="22">
                  <c:v>13426</c:v>
                </c:pt>
                <c:pt idx="23">
                  <c:v>13260</c:v>
                </c:pt>
                <c:pt idx="24">
                  <c:v>13555</c:v>
                </c:pt>
                <c:pt idx="25">
                  <c:v>13371</c:v>
                </c:pt>
                <c:pt idx="26">
                  <c:v>15739</c:v>
                </c:pt>
                <c:pt idx="27">
                  <c:v>15215</c:v>
                </c:pt>
                <c:pt idx="28">
                  <c:v>13759</c:v>
                </c:pt>
                <c:pt idx="29">
                  <c:v>16469</c:v>
                </c:pt>
                <c:pt idx="30">
                  <c:v>21994</c:v>
                </c:pt>
                <c:pt idx="31">
                  <c:v>23926</c:v>
                </c:pt>
                <c:pt idx="32">
                  <c:v>25690</c:v>
                </c:pt>
                <c:pt idx="33">
                  <c:v>25511</c:v>
                </c:pt>
              </c:numCache>
            </c:numRef>
          </c:val>
          <c:smooth val="0"/>
          <c:extLst>
            <c:ext xmlns:c16="http://schemas.microsoft.com/office/drawing/2014/chart" uri="{C3380CC4-5D6E-409C-BE32-E72D297353CC}">
              <c16:uniqueId val="{00000000-B687-4309-B87E-209DF01B1419}"/>
            </c:ext>
          </c:extLst>
        </c:ser>
        <c:ser>
          <c:idx val="2"/>
          <c:order val="1"/>
          <c:tx>
            <c:strRef>
              <c:f>'5'!$D$41</c:f>
              <c:strCache>
                <c:ptCount val="1"/>
                <c:pt idx="0">
                  <c:v>China</c:v>
                </c:pt>
              </c:strCache>
            </c:strRef>
          </c:tx>
          <c:spPr>
            <a:ln>
              <a:solidFill>
                <a:srgbClr val="FF0000"/>
              </a:solidFill>
            </a:ln>
          </c:spPr>
          <c:marker>
            <c:symbol val="none"/>
          </c:marker>
          <c:cat>
            <c:numRef>
              <c:f>'5'!$A$43:$A$76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'5'!$D$43:$D$76</c:f>
              <c:numCache>
                <c:formatCode>General</c:formatCode>
                <c:ptCount val="34"/>
                <c:pt idx="0">
                  <c:v>81</c:v>
                </c:pt>
                <c:pt idx="1">
                  <c:v>81</c:v>
                </c:pt>
                <c:pt idx="2">
                  <c:v>150</c:v>
                </c:pt>
                <c:pt idx="3">
                  <c:v>225</c:v>
                </c:pt>
                <c:pt idx="4">
                  <c:v>312</c:v>
                </c:pt>
                <c:pt idx="5">
                  <c:v>412</c:v>
                </c:pt>
                <c:pt idx="6">
                  <c:v>393</c:v>
                </c:pt>
                <c:pt idx="7">
                  <c:v>535</c:v>
                </c:pt>
                <c:pt idx="8">
                  <c:v>650</c:v>
                </c:pt>
                <c:pt idx="9">
                  <c:v>827</c:v>
                </c:pt>
                <c:pt idx="10">
                  <c:v>913</c:v>
                </c:pt>
                <c:pt idx="11">
                  <c:v>2287</c:v>
                </c:pt>
                <c:pt idx="12">
                  <c:v>4257</c:v>
                </c:pt>
                <c:pt idx="13">
                  <c:v>3751</c:v>
                </c:pt>
                <c:pt idx="14">
                  <c:v>2844</c:v>
                </c:pt>
                <c:pt idx="15">
                  <c:v>3028</c:v>
                </c:pt>
                <c:pt idx="16">
                  <c:v>4579</c:v>
                </c:pt>
                <c:pt idx="17">
                  <c:v>7600</c:v>
                </c:pt>
                <c:pt idx="18">
                  <c:v>14475</c:v>
                </c:pt>
                <c:pt idx="19">
                  <c:v>16461</c:v>
                </c:pt>
                <c:pt idx="20">
                  <c:v>8703</c:v>
                </c:pt>
                <c:pt idx="21">
                  <c:v>4673</c:v>
                </c:pt>
                <c:pt idx="22">
                  <c:v>4038</c:v>
                </c:pt>
                <c:pt idx="23">
                  <c:v>4004</c:v>
                </c:pt>
                <c:pt idx="24">
                  <c:v>4495</c:v>
                </c:pt>
                <c:pt idx="25">
                  <c:v>5459</c:v>
                </c:pt>
                <c:pt idx="26">
                  <c:v>5992</c:v>
                </c:pt>
                <c:pt idx="27">
                  <c:v>6845</c:v>
                </c:pt>
                <c:pt idx="28">
                  <c:v>7636</c:v>
                </c:pt>
                <c:pt idx="29">
                  <c:v>7817</c:v>
                </c:pt>
                <c:pt idx="30">
                  <c:v>8760</c:v>
                </c:pt>
                <c:pt idx="31">
                  <c:v>10082</c:v>
                </c:pt>
                <c:pt idx="32">
                  <c:v>11794</c:v>
                </c:pt>
                <c:pt idx="33">
                  <c:v>12399</c:v>
                </c:pt>
              </c:numCache>
            </c:numRef>
          </c:val>
          <c:smooth val="0"/>
          <c:extLst>
            <c:ext xmlns:c16="http://schemas.microsoft.com/office/drawing/2014/chart" uri="{C3380CC4-5D6E-409C-BE32-E72D297353CC}">
              <c16:uniqueId val="{00000001-B687-4309-B87E-209DF01B1419}"/>
            </c:ext>
          </c:extLst>
        </c:ser>
        <c:ser>
          <c:idx val="5"/>
          <c:order val="2"/>
          <c:tx>
            <c:strRef>
              <c:f>'5'!$G$41</c:f>
              <c:strCache>
                <c:ptCount val="1"/>
                <c:pt idx="0">
                  <c:v>India</c:v>
                </c:pt>
              </c:strCache>
            </c:strRef>
          </c:tx>
          <c:spPr>
            <a:ln>
              <a:solidFill>
                <a:schemeClr val="tx1"/>
              </a:solidFill>
            </a:ln>
          </c:spPr>
          <c:marker>
            <c:symbol val="none"/>
          </c:marker>
          <c:cat>
            <c:numRef>
              <c:f>'5'!$A$43:$A$76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'5'!$G$43:$G$76</c:f>
              <c:numCache>
                <c:formatCode>General</c:formatCode>
                <c:ptCount val="34"/>
                <c:pt idx="0">
                  <c:v>135</c:v>
                </c:pt>
                <c:pt idx="1">
                  <c:v>110</c:v>
                </c:pt>
                <c:pt idx="2">
                  <c:v>161</c:v>
                </c:pt>
                <c:pt idx="3">
                  <c:v>191</c:v>
                </c:pt>
                <c:pt idx="4">
                  <c:v>246</c:v>
                </c:pt>
                <c:pt idx="5">
                  <c:v>250</c:v>
                </c:pt>
                <c:pt idx="6">
                  <c:v>236</c:v>
                </c:pt>
                <c:pt idx="7">
                  <c:v>273</c:v>
                </c:pt>
                <c:pt idx="8">
                  <c:v>312</c:v>
                </c:pt>
                <c:pt idx="9">
                  <c:v>438</c:v>
                </c:pt>
                <c:pt idx="10">
                  <c:v>738</c:v>
                </c:pt>
                <c:pt idx="11">
                  <c:v>1391</c:v>
                </c:pt>
                <c:pt idx="12">
                  <c:v>2249</c:v>
                </c:pt>
                <c:pt idx="13">
                  <c:v>2229</c:v>
                </c:pt>
                <c:pt idx="14">
                  <c:v>1475</c:v>
                </c:pt>
                <c:pt idx="15">
                  <c:v>1541</c:v>
                </c:pt>
                <c:pt idx="16">
                  <c:v>2040</c:v>
                </c:pt>
                <c:pt idx="17">
                  <c:v>3056</c:v>
                </c:pt>
                <c:pt idx="18">
                  <c:v>5767</c:v>
                </c:pt>
                <c:pt idx="19">
                  <c:v>6554</c:v>
                </c:pt>
                <c:pt idx="20">
                  <c:v>4167</c:v>
                </c:pt>
                <c:pt idx="21">
                  <c:v>2735</c:v>
                </c:pt>
                <c:pt idx="22">
                  <c:v>2581</c:v>
                </c:pt>
                <c:pt idx="23">
                  <c:v>3334</c:v>
                </c:pt>
                <c:pt idx="24">
                  <c:v>5020</c:v>
                </c:pt>
                <c:pt idx="25">
                  <c:v>6827</c:v>
                </c:pt>
                <c:pt idx="26">
                  <c:v>6647</c:v>
                </c:pt>
                <c:pt idx="27">
                  <c:v>7246</c:v>
                </c:pt>
                <c:pt idx="28">
                  <c:v>6474</c:v>
                </c:pt>
                <c:pt idx="29">
                  <c:v>6397</c:v>
                </c:pt>
                <c:pt idx="30">
                  <c:v>7831</c:v>
                </c:pt>
                <c:pt idx="31">
                  <c:v>13329</c:v>
                </c:pt>
                <c:pt idx="32">
                  <c:v>13485</c:v>
                </c:pt>
                <c:pt idx="33">
                  <c:v>9247</c:v>
                </c:pt>
              </c:numCache>
            </c:numRef>
          </c:val>
          <c:smooth val="0"/>
          <c:extLst>
            <c:ext xmlns:c16="http://schemas.microsoft.com/office/drawing/2014/chart" uri="{C3380CC4-5D6E-409C-BE32-E72D297353CC}">
              <c16:uniqueId val="{00000002-B687-4309-B87E-209DF01B1419}"/>
            </c:ext>
          </c:extLst>
        </c:ser>
        <c:ser>
          <c:idx val="6"/>
          <c:order val="3"/>
          <c:tx>
            <c:strRef>
              <c:f>'5'!$M$41</c:f>
              <c:strCache>
                <c:ptCount val="1"/>
                <c:pt idx="0">
                  <c:v>USA</c:v>
                </c:pt>
              </c:strCache>
            </c:strRef>
          </c:tx>
          <c:spPr>
            <a:ln>
              <a:solidFill>
                <a:schemeClr val="accent1"/>
              </a:solidFill>
              <a:prstDash val="sysDash"/>
            </a:ln>
          </c:spPr>
          <c:marker>
            <c:symbol val="none"/>
          </c:marker>
          <c:cat>
            <c:numRef>
              <c:f>'5'!$A$43:$A$76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'5'!$M$43:$M$76</c:f>
              <c:numCache>
                <c:formatCode>General</c:formatCode>
                <c:ptCount val="34"/>
                <c:pt idx="0">
                  <c:v>2106</c:v>
                </c:pt>
                <c:pt idx="1">
                  <c:v>1998</c:v>
                </c:pt>
                <c:pt idx="2">
                  <c:v>2051</c:v>
                </c:pt>
                <c:pt idx="3">
                  <c:v>2497</c:v>
                </c:pt>
                <c:pt idx="4">
                  <c:v>2423</c:v>
                </c:pt>
                <c:pt idx="5">
                  <c:v>2041</c:v>
                </c:pt>
                <c:pt idx="6">
                  <c:v>2295</c:v>
                </c:pt>
                <c:pt idx="7">
                  <c:v>2308</c:v>
                </c:pt>
                <c:pt idx="8">
                  <c:v>2106</c:v>
                </c:pt>
                <c:pt idx="9">
                  <c:v>2297</c:v>
                </c:pt>
                <c:pt idx="10">
                  <c:v>2643</c:v>
                </c:pt>
                <c:pt idx="11">
                  <c:v>2892</c:v>
                </c:pt>
                <c:pt idx="12">
                  <c:v>2992</c:v>
                </c:pt>
                <c:pt idx="13">
                  <c:v>2935</c:v>
                </c:pt>
                <c:pt idx="14">
                  <c:v>2619</c:v>
                </c:pt>
                <c:pt idx="15">
                  <c:v>2406</c:v>
                </c:pt>
                <c:pt idx="16">
                  <c:v>2529</c:v>
                </c:pt>
                <c:pt idx="17">
                  <c:v>2522</c:v>
                </c:pt>
                <c:pt idx="18">
                  <c:v>3090</c:v>
                </c:pt>
                <c:pt idx="19">
                  <c:v>3381</c:v>
                </c:pt>
                <c:pt idx="20">
                  <c:v>3448</c:v>
                </c:pt>
                <c:pt idx="21">
                  <c:v>3530</c:v>
                </c:pt>
                <c:pt idx="22">
                  <c:v>3749</c:v>
                </c:pt>
                <c:pt idx="23">
                  <c:v>3625</c:v>
                </c:pt>
                <c:pt idx="24">
                  <c:v>3598</c:v>
                </c:pt>
                <c:pt idx="25">
                  <c:v>3564</c:v>
                </c:pt>
                <c:pt idx="26">
                  <c:v>3532</c:v>
                </c:pt>
                <c:pt idx="27">
                  <c:v>3621</c:v>
                </c:pt>
                <c:pt idx="28">
                  <c:v>3602</c:v>
                </c:pt>
                <c:pt idx="29">
                  <c:v>3658</c:v>
                </c:pt>
                <c:pt idx="30">
                  <c:v>3963</c:v>
                </c:pt>
                <c:pt idx="31">
                  <c:v>3955</c:v>
                </c:pt>
                <c:pt idx="32">
                  <c:v>4333</c:v>
                </c:pt>
                <c:pt idx="33">
                  <c:v>4555</c:v>
                </c:pt>
              </c:numCache>
            </c:numRef>
          </c:val>
          <c:smooth val="0"/>
          <c:extLst>
            <c:ext xmlns:c16="http://schemas.microsoft.com/office/drawing/2014/chart" uri="{C3380CC4-5D6E-409C-BE32-E72D297353CC}">
              <c16:uniqueId val="{00000003-B687-4309-B87E-209DF01B1419}"/>
            </c:ext>
          </c:extLst>
        </c:ser>
        <c:ser>
          <c:idx val="10"/>
          <c:order val="4"/>
          <c:tx>
            <c:strRef>
              <c:f>'5'!$L$41</c:f>
              <c:strCache>
                <c:ptCount val="1"/>
                <c:pt idx="0">
                  <c:v>UK</c:v>
                </c:pt>
              </c:strCache>
            </c:strRef>
          </c:tx>
          <c:spPr>
            <a:ln>
              <a:solidFill>
                <a:schemeClr val="bg1">
                  <a:lumMod val="65000"/>
                </a:schemeClr>
              </a:solidFill>
            </a:ln>
          </c:spPr>
          <c:marker>
            <c:symbol val="none"/>
          </c:marker>
          <c:cat>
            <c:numRef>
              <c:f>'5'!$A$43:$A$76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'5'!$L$43:$L$76</c:f>
              <c:numCache>
                <c:formatCode>General</c:formatCode>
                <c:ptCount val="34"/>
                <c:pt idx="0">
                  <c:v>7235</c:v>
                </c:pt>
                <c:pt idx="1">
                  <c:v>6596</c:v>
                </c:pt>
                <c:pt idx="2">
                  <c:v>8505</c:v>
                </c:pt>
                <c:pt idx="3">
                  <c:v>11711</c:v>
                </c:pt>
                <c:pt idx="4">
                  <c:v>11580</c:v>
                </c:pt>
                <c:pt idx="5">
                  <c:v>10716</c:v>
                </c:pt>
                <c:pt idx="6">
                  <c:v>10684</c:v>
                </c:pt>
                <c:pt idx="7">
                  <c:v>12574</c:v>
                </c:pt>
                <c:pt idx="8">
                  <c:v>11128</c:v>
                </c:pt>
                <c:pt idx="9">
                  <c:v>10753</c:v>
                </c:pt>
                <c:pt idx="10">
                  <c:v>12360</c:v>
                </c:pt>
                <c:pt idx="11">
                  <c:v>13589</c:v>
                </c:pt>
                <c:pt idx="12">
                  <c:v>14814</c:v>
                </c:pt>
                <c:pt idx="13">
                  <c:v>14305</c:v>
                </c:pt>
                <c:pt idx="14">
                  <c:v>12569</c:v>
                </c:pt>
                <c:pt idx="15">
                  <c:v>12213</c:v>
                </c:pt>
                <c:pt idx="16">
                  <c:v>14982</c:v>
                </c:pt>
                <c:pt idx="17">
                  <c:v>14300</c:v>
                </c:pt>
                <c:pt idx="18">
                  <c:v>18261</c:v>
                </c:pt>
                <c:pt idx="19">
                  <c:v>19943</c:v>
                </c:pt>
                <c:pt idx="20">
                  <c:v>21256</c:v>
                </c:pt>
                <c:pt idx="21">
                  <c:v>21512</c:v>
                </c:pt>
                <c:pt idx="22">
                  <c:v>22393</c:v>
                </c:pt>
                <c:pt idx="23">
                  <c:v>21547</c:v>
                </c:pt>
                <c:pt idx="24">
                  <c:v>18780</c:v>
                </c:pt>
                <c:pt idx="25">
                  <c:v>18631</c:v>
                </c:pt>
                <c:pt idx="26">
                  <c:v>16019</c:v>
                </c:pt>
                <c:pt idx="27">
                  <c:v>14280</c:v>
                </c:pt>
                <c:pt idx="28">
                  <c:v>14242</c:v>
                </c:pt>
                <c:pt idx="29">
                  <c:v>14213</c:v>
                </c:pt>
                <c:pt idx="30">
                  <c:v>13916</c:v>
                </c:pt>
                <c:pt idx="31">
                  <c:v>13562</c:v>
                </c:pt>
                <c:pt idx="32">
                  <c:v>13510</c:v>
                </c:pt>
                <c:pt idx="33">
                  <c:v>15069</c:v>
                </c:pt>
              </c:numCache>
            </c:numRef>
          </c:val>
          <c:smooth val="0"/>
          <c:extLst>
            <c:ext xmlns:c16="http://schemas.microsoft.com/office/drawing/2014/chart" uri="{C3380CC4-5D6E-409C-BE32-E72D297353CC}">
              <c16:uniqueId val="{00000004-B687-4309-B87E-209DF01B1419}"/>
            </c:ext>
          </c:extLst>
        </c:ser>
        <c:dLbls>
          <c:showLegendKey val="0"/>
          <c:showVal val="0"/>
          <c:showCatName val="0"/>
          <c:showSerName val="0"/>
          <c:showPercent val="0"/>
          <c:showBubbleSize val="0"/>
        </c:dLbls>
        <c:smooth val="0"/>
        <c:axId val="1047069912"/>
        <c:axId val="1821779880"/>
      </c:lineChart>
      <c:dateAx>
        <c:axId val="1047069912"/>
        <c:scaling>
          <c:orientation val="minMax"/>
          <c:min val="31048"/>
        </c:scaling>
        <c:delete val="0"/>
        <c:axPos val="b"/>
        <c:numFmt formatCode="yyyy" sourceLinked="0"/>
        <c:majorTickMark val="out"/>
        <c:minorTickMark val="in"/>
        <c:tickLblPos val="nextTo"/>
        <c:crossAx val="1821779880"/>
        <c:crosses val="autoZero"/>
        <c:auto val="0"/>
        <c:lblOffset val="100"/>
        <c:baseTimeUnit val="years"/>
        <c:majorUnit val="5"/>
        <c:majorTimeUnit val="years"/>
        <c:minorUnit val="1"/>
        <c:minorTimeUnit val="years"/>
      </c:dateAx>
      <c:valAx>
        <c:axId val="1821779880"/>
        <c:scaling>
          <c:orientation val="minMax"/>
        </c:scaling>
        <c:delete val="0"/>
        <c:axPos val="l"/>
        <c:title>
          <c:tx>
            <c:rich>
              <a:bodyPr rot="-5400000" vert="horz"/>
              <a:lstStyle/>
              <a:p>
                <a:pPr>
                  <a:defRPr b="0"/>
                </a:pPr>
                <a:r>
                  <a:rPr lang="en-NZ" b="0"/>
                  <a:t>Number of persons (000s)</a:t>
                </a:r>
              </a:p>
            </c:rich>
          </c:tx>
          <c:overlay val="0"/>
        </c:title>
        <c:numFmt formatCode="General" sourceLinked="1"/>
        <c:majorTickMark val="out"/>
        <c:minorTickMark val="none"/>
        <c:tickLblPos val="nextTo"/>
        <c:crossAx val="1047069912"/>
        <c:crosses val="autoZero"/>
        <c:crossBetween val="between"/>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New Zealand Exports</a:t>
            </a:r>
            <a:endParaRPr lang="en-NZ" baseline="0"/>
          </a:p>
          <a:p>
            <a:pPr>
              <a:defRPr/>
            </a:pPr>
            <a:r>
              <a:rPr lang="en-NZ" b="0" baseline="0"/>
              <a:t>Top 5 markets</a:t>
            </a:r>
            <a:endParaRPr lang="en-NZ" b="0"/>
          </a:p>
        </c:rich>
      </c:tx>
      <c:overlay val="0"/>
    </c:title>
    <c:autoTitleDeleted val="0"/>
    <c:plotArea>
      <c:layout>
        <c:manualLayout>
          <c:layoutTarget val="inner"/>
          <c:xMode val="edge"/>
          <c:yMode val="edge"/>
          <c:x val="0.113021957671958"/>
          <c:y val="0.164933703703704"/>
          <c:w val="0.86849920634920597"/>
          <c:h val="0.74925129629629605"/>
        </c:manualLayout>
      </c:layout>
      <c:lineChart>
        <c:grouping val="standard"/>
        <c:varyColors val="0"/>
        <c:ser>
          <c:idx val="0"/>
          <c:order val="0"/>
          <c:tx>
            <c:strRef>
              <c:f>'1'!$C$52</c:f>
              <c:strCache>
                <c:ptCount val="1"/>
                <c:pt idx="0">
                  <c:v>Australia</c:v>
                </c:pt>
              </c:strCache>
            </c:strRef>
          </c:tx>
          <c:spPr>
            <a:ln>
              <a:solidFill>
                <a:schemeClr val="accent3"/>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'1'!$C$53:$C$75</c:f>
              <c:numCache>
                <c:formatCode>0.0_ ;[Red]\-0.0\ </c:formatCode>
                <c:ptCount val="23"/>
                <c:pt idx="0">
                  <c:v>4.4596205009999998</c:v>
                </c:pt>
                <c:pt idx="1">
                  <c:v>4.192843538</c:v>
                </c:pt>
                <c:pt idx="2">
                  <c:v>4.2050432569999998</c:v>
                </c:pt>
                <c:pt idx="3">
                  <c:v>4.5174270869999997</c:v>
                </c:pt>
                <c:pt idx="4">
                  <c:v>4.8004616689999997</c:v>
                </c:pt>
                <c:pt idx="5">
                  <c:v>5.2636807279999998</c:v>
                </c:pt>
                <c:pt idx="6">
                  <c:v>6.1157997540000002</c:v>
                </c:pt>
                <c:pt idx="7">
                  <c:v>6.3119503479999999</c:v>
                </c:pt>
                <c:pt idx="8">
                  <c:v>6.0555900060000001</c:v>
                </c:pt>
                <c:pt idx="9">
                  <c:v>6.203340882</c:v>
                </c:pt>
                <c:pt idx="10">
                  <c:v>6.5238562939999998</c:v>
                </c:pt>
                <c:pt idx="11">
                  <c:v>6.6404536089999997</c:v>
                </c:pt>
                <c:pt idx="12">
                  <c:v>7.1177083640000003</c:v>
                </c:pt>
                <c:pt idx="13">
                  <c:v>8.4805412659999995</c:v>
                </c:pt>
                <c:pt idx="14">
                  <c:v>10.058848236999999</c:v>
                </c:pt>
                <c:pt idx="15">
                  <c:v>9.3072501949999999</c:v>
                </c:pt>
                <c:pt idx="16">
                  <c:v>10.165968829000001</c:v>
                </c:pt>
                <c:pt idx="17">
                  <c:v>10.667306642</c:v>
                </c:pt>
                <c:pt idx="18">
                  <c:v>9.736991884</c:v>
                </c:pt>
                <c:pt idx="19">
                  <c:v>9.0159898960000007</c:v>
                </c:pt>
                <c:pt idx="20">
                  <c:v>8.6478352619999992</c:v>
                </c:pt>
                <c:pt idx="21">
                  <c:v>8.3677962449999992</c:v>
                </c:pt>
                <c:pt idx="22">
                  <c:v>8.3153015139999997</c:v>
                </c:pt>
              </c:numCache>
            </c:numRef>
          </c:val>
          <c:smooth val="0"/>
          <c:extLst>
            <c:ext xmlns:c16="http://schemas.microsoft.com/office/drawing/2014/chart" uri="{C3380CC4-5D6E-409C-BE32-E72D297353CC}">
              <c16:uniqueId val="{00000000-7FDE-44E1-82CA-107B35479774}"/>
            </c:ext>
          </c:extLst>
        </c:ser>
        <c:ser>
          <c:idx val="1"/>
          <c:order val="1"/>
          <c:tx>
            <c:strRef>
              <c:f>'1'!$D$52</c:f>
              <c:strCache>
                <c:ptCount val="1"/>
                <c:pt idx="0">
                  <c:v>China</c:v>
                </c:pt>
              </c:strCache>
            </c:strRef>
          </c:tx>
          <c:spPr>
            <a:ln>
              <a:solidFill>
                <a:srgbClr val="FF0000"/>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'1'!$D$53:$D$75</c:f>
              <c:numCache>
                <c:formatCode>0.0_ ;[Red]\-0.0\ </c:formatCode>
                <c:ptCount val="23"/>
                <c:pt idx="0">
                  <c:v>0.60987139999999995</c:v>
                </c:pt>
                <c:pt idx="1">
                  <c:v>0.49842971699999999</c:v>
                </c:pt>
                <c:pt idx="2">
                  <c:v>0.52069433499999995</c:v>
                </c:pt>
                <c:pt idx="3">
                  <c:v>0.62565404099999999</c:v>
                </c:pt>
                <c:pt idx="4">
                  <c:v>0.64441744899999998</c:v>
                </c:pt>
                <c:pt idx="5">
                  <c:v>0.69276266600000003</c:v>
                </c:pt>
                <c:pt idx="6">
                  <c:v>1.0062734129999999</c:v>
                </c:pt>
                <c:pt idx="7">
                  <c:v>1.3722978240000001</c:v>
                </c:pt>
                <c:pt idx="8">
                  <c:v>1.5215172809999999</c:v>
                </c:pt>
                <c:pt idx="9">
                  <c:v>1.458408425</c:v>
                </c:pt>
                <c:pt idx="10">
                  <c:v>1.6577987430000001</c:v>
                </c:pt>
                <c:pt idx="11">
                  <c:v>1.647286314</c:v>
                </c:pt>
                <c:pt idx="12">
                  <c:v>1.8819398869999999</c:v>
                </c:pt>
                <c:pt idx="13">
                  <c:v>2.0245563620000002</c:v>
                </c:pt>
                <c:pt idx="14">
                  <c:v>2.9589014809999998</c:v>
                </c:pt>
                <c:pt idx="15">
                  <c:v>3.803768925</c:v>
                </c:pt>
                <c:pt idx="16">
                  <c:v>5.3959133599999998</c:v>
                </c:pt>
                <c:pt idx="17">
                  <c:v>5.9280228250000002</c:v>
                </c:pt>
                <c:pt idx="18">
                  <c:v>7.4021605409999998</c:v>
                </c:pt>
                <c:pt idx="19">
                  <c:v>11.183377506999999</c:v>
                </c:pt>
                <c:pt idx="20">
                  <c:v>8.5811308260000008</c:v>
                </c:pt>
                <c:pt idx="21">
                  <c:v>8.736245984</c:v>
                </c:pt>
                <c:pt idx="22">
                  <c:v>9.8946138739999991</c:v>
                </c:pt>
              </c:numCache>
            </c:numRef>
          </c:val>
          <c:smooth val="0"/>
          <c:extLst>
            <c:ext xmlns:c16="http://schemas.microsoft.com/office/drawing/2014/chart" uri="{C3380CC4-5D6E-409C-BE32-E72D297353CC}">
              <c16:uniqueId val="{00000001-7FDE-44E1-82CA-107B35479774}"/>
            </c:ext>
          </c:extLst>
        </c:ser>
        <c:ser>
          <c:idx val="2"/>
          <c:order val="2"/>
          <c:tx>
            <c:strRef>
              <c:f>'1'!$F$52</c:f>
              <c:strCache>
                <c:ptCount val="1"/>
                <c:pt idx="0">
                  <c:v>Japan</c:v>
                </c:pt>
              </c:strCache>
            </c:strRef>
          </c:tx>
          <c:spPr>
            <a:ln>
              <a:solidFill>
                <a:schemeClr val="accent1"/>
              </a:solidFill>
              <a:prstDash val="sysDash"/>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'1'!$F$53:$F$75</c:f>
              <c:numCache>
                <c:formatCode>0.0_ ;[Red]\-0.0\ </c:formatCode>
                <c:ptCount val="23"/>
                <c:pt idx="0">
                  <c:v>3.3715993480000002</c:v>
                </c:pt>
                <c:pt idx="1">
                  <c:v>3.2705053400000001</c:v>
                </c:pt>
                <c:pt idx="2">
                  <c:v>3.1380128840000001</c:v>
                </c:pt>
                <c:pt idx="3">
                  <c:v>3.1596426549999999</c:v>
                </c:pt>
                <c:pt idx="4">
                  <c:v>2.8813047699999998</c:v>
                </c:pt>
                <c:pt idx="5">
                  <c:v>3.1315481900000002</c:v>
                </c:pt>
                <c:pt idx="6">
                  <c:v>4.1419882389999998</c:v>
                </c:pt>
                <c:pt idx="7">
                  <c:v>3.9373676629999999</c:v>
                </c:pt>
                <c:pt idx="8">
                  <c:v>3.5010653879999998</c:v>
                </c:pt>
                <c:pt idx="9">
                  <c:v>3.0786783550000001</c:v>
                </c:pt>
                <c:pt idx="10">
                  <c:v>3.4562042260000001</c:v>
                </c:pt>
                <c:pt idx="11">
                  <c:v>3.2836083710000001</c:v>
                </c:pt>
                <c:pt idx="12">
                  <c:v>3.5712455090000002</c:v>
                </c:pt>
                <c:pt idx="13">
                  <c:v>3.3172529879999999</c:v>
                </c:pt>
                <c:pt idx="14">
                  <c:v>3.6247704170000001</c:v>
                </c:pt>
                <c:pt idx="15">
                  <c:v>2.83447388</c:v>
                </c:pt>
                <c:pt idx="16">
                  <c:v>3.3553321829999998</c:v>
                </c:pt>
                <c:pt idx="17">
                  <c:v>3.403875202</c:v>
                </c:pt>
                <c:pt idx="18">
                  <c:v>3.1419126830000002</c:v>
                </c:pt>
                <c:pt idx="19">
                  <c:v>2.8148227929999998</c:v>
                </c:pt>
                <c:pt idx="20">
                  <c:v>2.9550563759999999</c:v>
                </c:pt>
                <c:pt idx="21">
                  <c:v>2.9630605600000002</c:v>
                </c:pt>
                <c:pt idx="22">
                  <c:v>2.9672841459999999</c:v>
                </c:pt>
              </c:numCache>
            </c:numRef>
          </c:val>
          <c:smooth val="0"/>
          <c:extLst>
            <c:ext xmlns:c16="http://schemas.microsoft.com/office/drawing/2014/chart" uri="{C3380CC4-5D6E-409C-BE32-E72D297353CC}">
              <c16:uniqueId val="{00000002-7FDE-44E1-82CA-107B35479774}"/>
            </c:ext>
          </c:extLst>
        </c:ser>
        <c:ser>
          <c:idx val="3"/>
          <c:order val="3"/>
          <c:tx>
            <c:strRef>
              <c:f>'1'!$J$52</c:f>
              <c:strCache>
                <c:ptCount val="1"/>
                <c:pt idx="0">
                  <c:v>UK</c:v>
                </c:pt>
              </c:strCache>
            </c:strRef>
          </c:tx>
          <c:spPr>
            <a:ln>
              <a:solidFill>
                <a:schemeClr val="bg1">
                  <a:lumMod val="65000"/>
                </a:schemeClr>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'1'!$J$53:$J$75</c:f>
              <c:numCache>
                <c:formatCode>0.0_ ;[Red]\-0.0\ </c:formatCode>
                <c:ptCount val="23"/>
                <c:pt idx="0">
                  <c:v>1.2062770759999999</c:v>
                </c:pt>
                <c:pt idx="1">
                  <c:v>1.2226364830000001</c:v>
                </c:pt>
                <c:pt idx="2">
                  <c:v>1.3772534160000001</c:v>
                </c:pt>
                <c:pt idx="3">
                  <c:v>1.308122805</c:v>
                </c:pt>
                <c:pt idx="4">
                  <c:v>1.2417006319999999</c:v>
                </c:pt>
                <c:pt idx="5">
                  <c:v>1.510972601</c:v>
                </c:pt>
                <c:pt idx="6">
                  <c:v>1.535567659</c:v>
                </c:pt>
                <c:pt idx="7">
                  <c:v>1.6012539610000001</c:v>
                </c:pt>
                <c:pt idx="8">
                  <c:v>1.3901386579999999</c:v>
                </c:pt>
                <c:pt idx="9">
                  <c:v>1.399519658</c:v>
                </c:pt>
                <c:pt idx="10">
                  <c:v>1.468030084</c:v>
                </c:pt>
                <c:pt idx="11">
                  <c:v>1.3923234499999999</c:v>
                </c:pt>
                <c:pt idx="12">
                  <c:v>1.8032264389999999</c:v>
                </c:pt>
                <c:pt idx="13">
                  <c:v>1.612856547</c:v>
                </c:pt>
                <c:pt idx="14">
                  <c:v>1.761857821</c:v>
                </c:pt>
                <c:pt idx="15">
                  <c:v>1.6088309000000001</c:v>
                </c:pt>
                <c:pt idx="16">
                  <c:v>1.51505074</c:v>
                </c:pt>
                <c:pt idx="17">
                  <c:v>1.506443918</c:v>
                </c:pt>
                <c:pt idx="18">
                  <c:v>1.3775012900000001</c:v>
                </c:pt>
                <c:pt idx="19">
                  <c:v>1.50719147</c:v>
                </c:pt>
                <c:pt idx="20">
                  <c:v>1.525031163</c:v>
                </c:pt>
                <c:pt idx="21">
                  <c:v>1.646826208</c:v>
                </c:pt>
                <c:pt idx="22">
                  <c:v>1.404349759</c:v>
                </c:pt>
              </c:numCache>
            </c:numRef>
          </c:val>
          <c:smooth val="0"/>
          <c:extLst>
            <c:ext xmlns:c16="http://schemas.microsoft.com/office/drawing/2014/chart" uri="{C3380CC4-5D6E-409C-BE32-E72D297353CC}">
              <c16:uniqueId val="{00000003-7FDE-44E1-82CA-107B35479774}"/>
            </c:ext>
          </c:extLst>
        </c:ser>
        <c:ser>
          <c:idx val="4"/>
          <c:order val="4"/>
          <c:tx>
            <c:strRef>
              <c:f>'1'!$K$52</c:f>
              <c:strCache>
                <c:ptCount val="1"/>
                <c:pt idx="0">
                  <c:v>USA</c:v>
                </c:pt>
              </c:strCache>
            </c:strRef>
          </c:tx>
          <c:spPr>
            <a:ln>
              <a:solidFill>
                <a:schemeClr val="tx2"/>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'1'!$K$53:$K$75</c:f>
              <c:numCache>
                <c:formatCode>0.0_ ;[Red]\-0.0\ </c:formatCode>
                <c:ptCount val="23"/>
                <c:pt idx="0">
                  <c:v>2.2716799829999998</c:v>
                </c:pt>
                <c:pt idx="1">
                  <c:v>1.8964544480000001</c:v>
                </c:pt>
                <c:pt idx="2">
                  <c:v>1.934216779</c:v>
                </c:pt>
                <c:pt idx="3">
                  <c:v>2.4086944969999999</c:v>
                </c:pt>
                <c:pt idx="4">
                  <c:v>3.0046250969999999</c:v>
                </c:pt>
                <c:pt idx="5">
                  <c:v>3.4697151740000001</c:v>
                </c:pt>
                <c:pt idx="6">
                  <c:v>4.33353316</c:v>
                </c:pt>
                <c:pt idx="7">
                  <c:v>4.8669138810000003</c:v>
                </c:pt>
                <c:pt idx="8">
                  <c:v>4.6730052720000002</c:v>
                </c:pt>
                <c:pt idx="9">
                  <c:v>4.0629060069999996</c:v>
                </c:pt>
                <c:pt idx="10">
                  <c:v>4.5567432480000001</c:v>
                </c:pt>
                <c:pt idx="11">
                  <c:v>4.2833267480000004</c:v>
                </c:pt>
                <c:pt idx="12">
                  <c:v>4.5844391919999996</c:v>
                </c:pt>
                <c:pt idx="13">
                  <c:v>4.0911769439999999</c:v>
                </c:pt>
                <c:pt idx="14">
                  <c:v>4.7567526940000002</c:v>
                </c:pt>
                <c:pt idx="15">
                  <c:v>3.5228366530000002</c:v>
                </c:pt>
                <c:pt idx="16">
                  <c:v>3.8859392420000001</c:v>
                </c:pt>
                <c:pt idx="17">
                  <c:v>4.0205353439999998</c:v>
                </c:pt>
                <c:pt idx="18">
                  <c:v>4.3356676749999998</c:v>
                </c:pt>
                <c:pt idx="19">
                  <c:v>4.0659195490000002</c:v>
                </c:pt>
                <c:pt idx="20">
                  <c:v>5.1333883910000004</c:v>
                </c:pt>
                <c:pt idx="21">
                  <c:v>5.6028718929999997</c:v>
                </c:pt>
                <c:pt idx="22">
                  <c:v>5.2143640119999999</c:v>
                </c:pt>
              </c:numCache>
            </c:numRef>
          </c:val>
          <c:smooth val="0"/>
          <c:extLst>
            <c:ext xmlns:c16="http://schemas.microsoft.com/office/drawing/2014/chart" uri="{C3380CC4-5D6E-409C-BE32-E72D297353CC}">
              <c16:uniqueId val="{00000004-7FDE-44E1-82CA-107B35479774}"/>
            </c:ext>
          </c:extLst>
        </c:ser>
        <c:dLbls>
          <c:showLegendKey val="0"/>
          <c:showVal val="0"/>
          <c:showCatName val="0"/>
          <c:showSerName val="0"/>
          <c:showPercent val="0"/>
          <c:showBubbleSize val="0"/>
        </c:dLbls>
        <c:smooth val="0"/>
        <c:axId val="595443464"/>
        <c:axId val="595443856"/>
      </c:lineChart>
      <c:dateAx>
        <c:axId val="595443464"/>
        <c:scaling>
          <c:orientation val="minMax"/>
        </c:scaling>
        <c:delete val="0"/>
        <c:axPos val="b"/>
        <c:numFmt formatCode="yyyy" sourceLinked="0"/>
        <c:majorTickMark val="out"/>
        <c:minorTickMark val="in"/>
        <c:tickLblPos val="nextTo"/>
        <c:crossAx val="595443856"/>
        <c:crosses val="autoZero"/>
        <c:auto val="0"/>
        <c:lblOffset val="100"/>
        <c:baseTimeUnit val="years"/>
        <c:majorUnit val="2"/>
        <c:majorTimeUnit val="years"/>
        <c:minorUnit val="1"/>
        <c:minorTimeUnit val="years"/>
      </c:dateAx>
      <c:valAx>
        <c:axId val="595443856"/>
        <c:scaling>
          <c:orientation val="minMax"/>
        </c:scaling>
        <c:delete val="0"/>
        <c:axPos val="l"/>
        <c:title>
          <c:tx>
            <c:rich>
              <a:bodyPr rot="-5400000" vert="horz"/>
              <a:lstStyle/>
              <a:p>
                <a:pPr>
                  <a:defRPr b="0"/>
                </a:pPr>
                <a:r>
                  <a:rPr lang="en-NZ" b="0"/>
                  <a:t>$b per year</a:t>
                </a:r>
              </a:p>
            </c:rich>
          </c:tx>
          <c:overlay val="0"/>
        </c:title>
        <c:numFmt formatCode="#,##0" sourceLinked="0"/>
        <c:majorTickMark val="out"/>
        <c:minorTickMark val="none"/>
        <c:tickLblPos val="nextTo"/>
        <c:crossAx val="595443464"/>
        <c:crosses val="autoZero"/>
        <c:crossBetween val="between"/>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PLT departures by country of residence</a:t>
            </a:r>
            <a:endParaRPr lang="en-NZ" baseline="0"/>
          </a:p>
        </c:rich>
      </c:tx>
      <c:overlay val="0"/>
    </c:title>
    <c:autoTitleDeleted val="0"/>
    <c:plotArea>
      <c:layout/>
      <c:lineChart>
        <c:grouping val="standard"/>
        <c:varyColors val="0"/>
        <c:ser>
          <c:idx val="0"/>
          <c:order val="0"/>
          <c:tx>
            <c:strRef>
              <c:f>'5'!$B$41</c:f>
              <c:strCache>
                <c:ptCount val="1"/>
                <c:pt idx="0">
                  <c:v>Australia</c:v>
                </c:pt>
              </c:strCache>
            </c:strRef>
          </c:tx>
          <c:spPr>
            <a:ln>
              <a:solidFill>
                <a:schemeClr val="accent3"/>
              </a:solidFill>
            </a:ln>
          </c:spPr>
          <c:marker>
            <c:symbol val="none"/>
          </c:marker>
          <c:cat>
            <c:numRef>
              <c:f>'5'!$A$78:$A$111</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'5'!$B$78:$B$111</c:f>
              <c:numCache>
                <c:formatCode>General</c:formatCode>
                <c:ptCount val="34"/>
                <c:pt idx="0">
                  <c:v>14820</c:v>
                </c:pt>
                <c:pt idx="1">
                  <c:v>24212</c:v>
                </c:pt>
                <c:pt idx="2">
                  <c:v>34291</c:v>
                </c:pt>
                <c:pt idx="3">
                  <c:v>33843</c:v>
                </c:pt>
                <c:pt idx="4">
                  <c:v>40508</c:v>
                </c:pt>
                <c:pt idx="5">
                  <c:v>43665</c:v>
                </c:pt>
                <c:pt idx="6">
                  <c:v>24926</c:v>
                </c:pt>
                <c:pt idx="7">
                  <c:v>16581</c:v>
                </c:pt>
                <c:pt idx="8">
                  <c:v>15643</c:v>
                </c:pt>
                <c:pt idx="9">
                  <c:v>15605</c:v>
                </c:pt>
                <c:pt idx="10">
                  <c:v>16899</c:v>
                </c:pt>
                <c:pt idx="11">
                  <c:v>20263</c:v>
                </c:pt>
                <c:pt idx="12">
                  <c:v>22550</c:v>
                </c:pt>
                <c:pt idx="13">
                  <c:v>25097</c:v>
                </c:pt>
                <c:pt idx="14">
                  <c:v>26121</c:v>
                </c:pt>
                <c:pt idx="15">
                  <c:v>31490</c:v>
                </c:pt>
                <c:pt idx="16">
                  <c:v>35931</c:v>
                </c:pt>
                <c:pt idx="17">
                  <c:v>42709</c:v>
                </c:pt>
                <c:pt idx="18">
                  <c:v>26559</c:v>
                </c:pt>
                <c:pt idx="19">
                  <c:v>23823</c:v>
                </c:pt>
                <c:pt idx="20">
                  <c:v>26502</c:v>
                </c:pt>
                <c:pt idx="21">
                  <c:v>32596</c:v>
                </c:pt>
                <c:pt idx="22">
                  <c:v>33787</c:v>
                </c:pt>
                <c:pt idx="23">
                  <c:v>37713</c:v>
                </c:pt>
                <c:pt idx="24">
                  <c:v>44749</c:v>
                </c:pt>
                <c:pt idx="25">
                  <c:v>43827</c:v>
                </c:pt>
                <c:pt idx="26">
                  <c:v>30982</c:v>
                </c:pt>
                <c:pt idx="27">
                  <c:v>43813</c:v>
                </c:pt>
                <c:pt idx="28">
                  <c:v>53381</c:v>
                </c:pt>
                <c:pt idx="29">
                  <c:v>49331</c:v>
                </c:pt>
                <c:pt idx="30">
                  <c:v>31707</c:v>
                </c:pt>
                <c:pt idx="31">
                  <c:v>25308</c:v>
                </c:pt>
                <c:pt idx="32">
                  <c:v>23951</c:v>
                </c:pt>
                <c:pt idx="33">
                  <c:v>24721</c:v>
                </c:pt>
              </c:numCache>
            </c:numRef>
          </c:val>
          <c:smooth val="0"/>
          <c:extLst>
            <c:ext xmlns:c16="http://schemas.microsoft.com/office/drawing/2014/chart" uri="{C3380CC4-5D6E-409C-BE32-E72D297353CC}">
              <c16:uniqueId val="{00000000-F6AC-40B9-8903-B1F9ADFB8971}"/>
            </c:ext>
          </c:extLst>
        </c:ser>
        <c:ser>
          <c:idx val="2"/>
          <c:order val="1"/>
          <c:tx>
            <c:strRef>
              <c:f>'5'!$D$41</c:f>
              <c:strCache>
                <c:ptCount val="1"/>
                <c:pt idx="0">
                  <c:v>China</c:v>
                </c:pt>
              </c:strCache>
            </c:strRef>
          </c:tx>
          <c:spPr>
            <a:ln>
              <a:solidFill>
                <a:srgbClr val="FF0000"/>
              </a:solidFill>
            </a:ln>
          </c:spPr>
          <c:marker>
            <c:symbol val="none"/>
          </c:marker>
          <c:cat>
            <c:numRef>
              <c:f>'5'!$A$78:$A$111</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'5'!$D$78:$D$111</c:f>
              <c:numCache>
                <c:formatCode>General</c:formatCode>
                <c:ptCount val="34"/>
                <c:pt idx="0">
                  <c:v>80</c:v>
                </c:pt>
                <c:pt idx="1">
                  <c:v>74</c:v>
                </c:pt>
                <c:pt idx="2">
                  <c:v>87</c:v>
                </c:pt>
                <c:pt idx="3">
                  <c:v>111</c:v>
                </c:pt>
                <c:pt idx="4">
                  <c:v>117</c:v>
                </c:pt>
                <c:pt idx="5">
                  <c:v>118</c:v>
                </c:pt>
                <c:pt idx="6">
                  <c:v>103</c:v>
                </c:pt>
                <c:pt idx="7">
                  <c:v>104</c:v>
                </c:pt>
                <c:pt idx="8">
                  <c:v>225</c:v>
                </c:pt>
                <c:pt idx="9">
                  <c:v>232</c:v>
                </c:pt>
                <c:pt idx="10">
                  <c:v>221</c:v>
                </c:pt>
                <c:pt idx="11">
                  <c:v>249</c:v>
                </c:pt>
                <c:pt idx="12">
                  <c:v>265</c:v>
                </c:pt>
                <c:pt idx="13">
                  <c:v>348</c:v>
                </c:pt>
                <c:pt idx="14">
                  <c:v>357</c:v>
                </c:pt>
                <c:pt idx="15">
                  <c:v>431</c:v>
                </c:pt>
                <c:pt idx="16">
                  <c:v>518</c:v>
                </c:pt>
                <c:pt idx="17">
                  <c:v>761</c:v>
                </c:pt>
                <c:pt idx="18">
                  <c:v>970</c:v>
                </c:pt>
                <c:pt idx="19">
                  <c:v>1290</c:v>
                </c:pt>
                <c:pt idx="20">
                  <c:v>2589</c:v>
                </c:pt>
                <c:pt idx="21">
                  <c:v>3378</c:v>
                </c:pt>
                <c:pt idx="22">
                  <c:v>2762</c:v>
                </c:pt>
                <c:pt idx="23">
                  <c:v>2437</c:v>
                </c:pt>
                <c:pt idx="24">
                  <c:v>2436</c:v>
                </c:pt>
                <c:pt idx="25">
                  <c:v>2170</c:v>
                </c:pt>
                <c:pt idx="26">
                  <c:v>2342</c:v>
                </c:pt>
                <c:pt idx="27">
                  <c:v>2732</c:v>
                </c:pt>
                <c:pt idx="28">
                  <c:v>2623</c:v>
                </c:pt>
                <c:pt idx="29">
                  <c:v>2418</c:v>
                </c:pt>
                <c:pt idx="30">
                  <c:v>2435</c:v>
                </c:pt>
                <c:pt idx="31">
                  <c:v>2337</c:v>
                </c:pt>
                <c:pt idx="32">
                  <c:v>2127</c:v>
                </c:pt>
                <c:pt idx="33">
                  <c:v>2181</c:v>
                </c:pt>
              </c:numCache>
            </c:numRef>
          </c:val>
          <c:smooth val="0"/>
          <c:extLst>
            <c:ext xmlns:c16="http://schemas.microsoft.com/office/drawing/2014/chart" uri="{C3380CC4-5D6E-409C-BE32-E72D297353CC}">
              <c16:uniqueId val="{00000001-F6AC-40B9-8903-B1F9ADFB8971}"/>
            </c:ext>
          </c:extLst>
        </c:ser>
        <c:ser>
          <c:idx val="5"/>
          <c:order val="2"/>
          <c:tx>
            <c:strRef>
              <c:f>'5'!$G$41</c:f>
              <c:strCache>
                <c:ptCount val="1"/>
                <c:pt idx="0">
                  <c:v>India</c:v>
                </c:pt>
              </c:strCache>
            </c:strRef>
          </c:tx>
          <c:spPr>
            <a:ln>
              <a:solidFill>
                <a:schemeClr val="tx1"/>
              </a:solidFill>
            </a:ln>
          </c:spPr>
          <c:marker>
            <c:symbol val="none"/>
          </c:marker>
          <c:cat>
            <c:numRef>
              <c:f>'5'!$A$78:$A$111</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'5'!$G$78:$G$111</c:f>
              <c:numCache>
                <c:formatCode>General</c:formatCode>
                <c:ptCount val="34"/>
                <c:pt idx="0">
                  <c:v>92</c:v>
                </c:pt>
                <c:pt idx="1">
                  <c:v>113</c:v>
                </c:pt>
                <c:pt idx="2">
                  <c:v>91</c:v>
                </c:pt>
                <c:pt idx="3">
                  <c:v>115</c:v>
                </c:pt>
                <c:pt idx="4">
                  <c:v>121</c:v>
                </c:pt>
                <c:pt idx="5">
                  <c:v>127</c:v>
                </c:pt>
                <c:pt idx="6">
                  <c:v>128</c:v>
                </c:pt>
                <c:pt idx="7">
                  <c:v>250</c:v>
                </c:pt>
                <c:pt idx="8">
                  <c:v>329</c:v>
                </c:pt>
                <c:pt idx="9">
                  <c:v>250</c:v>
                </c:pt>
                <c:pt idx="10">
                  <c:v>250</c:v>
                </c:pt>
                <c:pt idx="11">
                  <c:v>195</c:v>
                </c:pt>
                <c:pt idx="12">
                  <c:v>204</c:v>
                </c:pt>
                <c:pt idx="13">
                  <c:v>219</c:v>
                </c:pt>
                <c:pt idx="14">
                  <c:v>291</c:v>
                </c:pt>
                <c:pt idx="15">
                  <c:v>320</c:v>
                </c:pt>
                <c:pt idx="16">
                  <c:v>255</c:v>
                </c:pt>
                <c:pt idx="17">
                  <c:v>294</c:v>
                </c:pt>
                <c:pt idx="18">
                  <c:v>273</c:v>
                </c:pt>
                <c:pt idx="19">
                  <c:v>315</c:v>
                </c:pt>
                <c:pt idx="20">
                  <c:v>479</c:v>
                </c:pt>
                <c:pt idx="21">
                  <c:v>635</c:v>
                </c:pt>
                <c:pt idx="22">
                  <c:v>611</c:v>
                </c:pt>
                <c:pt idx="23">
                  <c:v>640</c:v>
                </c:pt>
                <c:pt idx="24">
                  <c:v>702</c:v>
                </c:pt>
                <c:pt idx="25">
                  <c:v>796</c:v>
                </c:pt>
                <c:pt idx="26">
                  <c:v>1115</c:v>
                </c:pt>
                <c:pt idx="27">
                  <c:v>1272</c:v>
                </c:pt>
                <c:pt idx="28">
                  <c:v>1295</c:v>
                </c:pt>
                <c:pt idx="29">
                  <c:v>1334</c:v>
                </c:pt>
                <c:pt idx="30">
                  <c:v>1246</c:v>
                </c:pt>
                <c:pt idx="31">
                  <c:v>1231</c:v>
                </c:pt>
                <c:pt idx="32">
                  <c:v>1211</c:v>
                </c:pt>
                <c:pt idx="33">
                  <c:v>1654</c:v>
                </c:pt>
              </c:numCache>
            </c:numRef>
          </c:val>
          <c:smooth val="0"/>
          <c:extLst>
            <c:ext xmlns:c16="http://schemas.microsoft.com/office/drawing/2014/chart" uri="{C3380CC4-5D6E-409C-BE32-E72D297353CC}">
              <c16:uniqueId val="{00000002-F6AC-40B9-8903-B1F9ADFB8971}"/>
            </c:ext>
          </c:extLst>
        </c:ser>
        <c:ser>
          <c:idx val="6"/>
          <c:order val="3"/>
          <c:tx>
            <c:strRef>
              <c:f>'5'!$M$41</c:f>
              <c:strCache>
                <c:ptCount val="1"/>
                <c:pt idx="0">
                  <c:v>USA</c:v>
                </c:pt>
              </c:strCache>
            </c:strRef>
          </c:tx>
          <c:spPr>
            <a:ln>
              <a:solidFill>
                <a:schemeClr val="accent1"/>
              </a:solidFill>
              <a:prstDash val="sysDash"/>
            </a:ln>
          </c:spPr>
          <c:marker>
            <c:symbol val="none"/>
          </c:marker>
          <c:cat>
            <c:numRef>
              <c:f>'5'!$A$78:$A$111</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'5'!$M$78:$M$111</c:f>
              <c:numCache>
                <c:formatCode>General</c:formatCode>
                <c:ptCount val="34"/>
                <c:pt idx="0">
                  <c:v>1820</c:v>
                </c:pt>
                <c:pt idx="1">
                  <c:v>1968</c:v>
                </c:pt>
                <c:pt idx="2">
                  <c:v>2043</c:v>
                </c:pt>
                <c:pt idx="3">
                  <c:v>1928</c:v>
                </c:pt>
                <c:pt idx="4">
                  <c:v>1817</c:v>
                </c:pt>
                <c:pt idx="5">
                  <c:v>2150</c:v>
                </c:pt>
                <c:pt idx="6">
                  <c:v>1943</c:v>
                </c:pt>
                <c:pt idx="7">
                  <c:v>2141</c:v>
                </c:pt>
                <c:pt idx="8">
                  <c:v>2569</c:v>
                </c:pt>
                <c:pt idx="9">
                  <c:v>2335</c:v>
                </c:pt>
                <c:pt idx="10">
                  <c:v>2193</c:v>
                </c:pt>
                <c:pt idx="11">
                  <c:v>2072</c:v>
                </c:pt>
                <c:pt idx="12">
                  <c:v>2049</c:v>
                </c:pt>
                <c:pt idx="13">
                  <c:v>2741</c:v>
                </c:pt>
                <c:pt idx="14">
                  <c:v>3054</c:v>
                </c:pt>
                <c:pt idx="15">
                  <c:v>2984</c:v>
                </c:pt>
                <c:pt idx="16">
                  <c:v>3144</c:v>
                </c:pt>
                <c:pt idx="17">
                  <c:v>3455</c:v>
                </c:pt>
                <c:pt idx="18">
                  <c:v>2775</c:v>
                </c:pt>
                <c:pt idx="19">
                  <c:v>2334</c:v>
                </c:pt>
                <c:pt idx="20">
                  <c:v>2383</c:v>
                </c:pt>
                <c:pt idx="21">
                  <c:v>2505</c:v>
                </c:pt>
                <c:pt idx="22">
                  <c:v>2738</c:v>
                </c:pt>
                <c:pt idx="23">
                  <c:v>2496</c:v>
                </c:pt>
                <c:pt idx="24">
                  <c:v>2633</c:v>
                </c:pt>
                <c:pt idx="25">
                  <c:v>2523</c:v>
                </c:pt>
                <c:pt idx="26">
                  <c:v>2535</c:v>
                </c:pt>
                <c:pt idx="27">
                  <c:v>2547</c:v>
                </c:pt>
                <c:pt idx="28">
                  <c:v>2808</c:v>
                </c:pt>
                <c:pt idx="29">
                  <c:v>2810</c:v>
                </c:pt>
                <c:pt idx="30">
                  <c:v>3048</c:v>
                </c:pt>
                <c:pt idx="31">
                  <c:v>2965</c:v>
                </c:pt>
                <c:pt idx="32">
                  <c:v>3251</c:v>
                </c:pt>
                <c:pt idx="33">
                  <c:v>2879</c:v>
                </c:pt>
              </c:numCache>
            </c:numRef>
          </c:val>
          <c:smooth val="0"/>
          <c:extLst>
            <c:ext xmlns:c16="http://schemas.microsoft.com/office/drawing/2014/chart" uri="{C3380CC4-5D6E-409C-BE32-E72D297353CC}">
              <c16:uniqueId val="{00000003-F6AC-40B9-8903-B1F9ADFB8971}"/>
            </c:ext>
          </c:extLst>
        </c:ser>
        <c:ser>
          <c:idx val="10"/>
          <c:order val="4"/>
          <c:tx>
            <c:strRef>
              <c:f>'5'!$L$41</c:f>
              <c:strCache>
                <c:ptCount val="1"/>
                <c:pt idx="0">
                  <c:v>UK</c:v>
                </c:pt>
              </c:strCache>
            </c:strRef>
          </c:tx>
          <c:spPr>
            <a:ln>
              <a:solidFill>
                <a:schemeClr val="bg1">
                  <a:lumMod val="65000"/>
                </a:schemeClr>
              </a:solidFill>
            </a:ln>
          </c:spPr>
          <c:marker>
            <c:symbol val="none"/>
          </c:marker>
          <c:cat>
            <c:numRef>
              <c:f>'5'!$A$78:$A$111</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'5'!$L$78:$L$111</c:f>
              <c:numCache>
                <c:formatCode>General</c:formatCode>
                <c:ptCount val="34"/>
                <c:pt idx="0">
                  <c:v>8222</c:v>
                </c:pt>
                <c:pt idx="1">
                  <c:v>9553</c:v>
                </c:pt>
                <c:pt idx="2">
                  <c:v>10003</c:v>
                </c:pt>
                <c:pt idx="3">
                  <c:v>10583</c:v>
                </c:pt>
                <c:pt idx="4">
                  <c:v>11228</c:v>
                </c:pt>
                <c:pt idx="5">
                  <c:v>12678</c:v>
                </c:pt>
                <c:pt idx="6">
                  <c:v>13336</c:v>
                </c:pt>
                <c:pt idx="7">
                  <c:v>11734</c:v>
                </c:pt>
                <c:pt idx="8">
                  <c:v>11214</c:v>
                </c:pt>
                <c:pt idx="9">
                  <c:v>9545</c:v>
                </c:pt>
                <c:pt idx="10">
                  <c:v>9180</c:v>
                </c:pt>
                <c:pt idx="11">
                  <c:v>10143</c:v>
                </c:pt>
                <c:pt idx="12">
                  <c:v>11434</c:v>
                </c:pt>
                <c:pt idx="13">
                  <c:v>13082</c:v>
                </c:pt>
                <c:pt idx="14">
                  <c:v>14510</c:v>
                </c:pt>
                <c:pt idx="15">
                  <c:v>17053</c:v>
                </c:pt>
                <c:pt idx="16">
                  <c:v>15408</c:v>
                </c:pt>
                <c:pt idx="17">
                  <c:v>15293</c:v>
                </c:pt>
                <c:pt idx="18">
                  <c:v>13765</c:v>
                </c:pt>
                <c:pt idx="19">
                  <c:v>11902</c:v>
                </c:pt>
                <c:pt idx="20">
                  <c:v>11578</c:v>
                </c:pt>
                <c:pt idx="21">
                  <c:v>12217</c:v>
                </c:pt>
                <c:pt idx="22">
                  <c:v>11997</c:v>
                </c:pt>
                <c:pt idx="23">
                  <c:v>11879</c:v>
                </c:pt>
                <c:pt idx="24">
                  <c:v>11524</c:v>
                </c:pt>
                <c:pt idx="25">
                  <c:v>9700</c:v>
                </c:pt>
                <c:pt idx="26">
                  <c:v>8444</c:v>
                </c:pt>
                <c:pt idx="27">
                  <c:v>9243</c:v>
                </c:pt>
                <c:pt idx="28">
                  <c:v>8726</c:v>
                </c:pt>
                <c:pt idx="29">
                  <c:v>7896</c:v>
                </c:pt>
                <c:pt idx="30">
                  <c:v>8197</c:v>
                </c:pt>
                <c:pt idx="31">
                  <c:v>9089</c:v>
                </c:pt>
                <c:pt idx="32">
                  <c:v>9568</c:v>
                </c:pt>
                <c:pt idx="33">
                  <c:v>8535</c:v>
                </c:pt>
              </c:numCache>
            </c:numRef>
          </c:val>
          <c:smooth val="0"/>
          <c:extLst>
            <c:ext xmlns:c16="http://schemas.microsoft.com/office/drawing/2014/chart" uri="{C3380CC4-5D6E-409C-BE32-E72D297353CC}">
              <c16:uniqueId val="{00000004-F6AC-40B9-8903-B1F9ADFB8971}"/>
            </c:ext>
          </c:extLst>
        </c:ser>
        <c:dLbls>
          <c:showLegendKey val="0"/>
          <c:showVal val="0"/>
          <c:showCatName val="0"/>
          <c:showSerName val="0"/>
          <c:showPercent val="0"/>
          <c:showBubbleSize val="0"/>
        </c:dLbls>
        <c:smooth val="0"/>
        <c:axId val="1821780664"/>
        <c:axId val="1821781056"/>
      </c:lineChart>
      <c:dateAx>
        <c:axId val="1821780664"/>
        <c:scaling>
          <c:orientation val="minMax"/>
          <c:min val="31048"/>
        </c:scaling>
        <c:delete val="0"/>
        <c:axPos val="b"/>
        <c:numFmt formatCode="yyyy" sourceLinked="0"/>
        <c:majorTickMark val="out"/>
        <c:minorTickMark val="in"/>
        <c:tickLblPos val="nextTo"/>
        <c:crossAx val="1821781056"/>
        <c:crosses val="autoZero"/>
        <c:auto val="0"/>
        <c:lblOffset val="100"/>
        <c:baseTimeUnit val="years"/>
        <c:majorUnit val="5"/>
        <c:majorTimeUnit val="years"/>
        <c:minorUnit val="1"/>
        <c:minorTimeUnit val="years"/>
      </c:dateAx>
      <c:valAx>
        <c:axId val="1821781056"/>
        <c:scaling>
          <c:orientation val="minMax"/>
        </c:scaling>
        <c:delete val="0"/>
        <c:axPos val="l"/>
        <c:title>
          <c:tx>
            <c:rich>
              <a:bodyPr rot="-5400000" vert="horz"/>
              <a:lstStyle/>
              <a:p>
                <a:pPr>
                  <a:defRPr b="0"/>
                </a:pPr>
                <a:r>
                  <a:rPr lang="en-NZ" b="0"/>
                  <a:t>Number of persons (000s)</a:t>
                </a:r>
              </a:p>
            </c:rich>
          </c:tx>
          <c:overlay val="0"/>
        </c:title>
        <c:numFmt formatCode="General" sourceLinked="1"/>
        <c:majorTickMark val="out"/>
        <c:minorTickMark val="none"/>
        <c:tickLblPos val="nextTo"/>
        <c:crossAx val="1821780664"/>
        <c:crosses val="autoZero"/>
        <c:crossBetween val="between"/>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PLT net migration by country of residence</a:t>
            </a:r>
            <a:endParaRPr lang="en-NZ" baseline="0"/>
          </a:p>
        </c:rich>
      </c:tx>
      <c:overlay val="0"/>
    </c:title>
    <c:autoTitleDeleted val="0"/>
    <c:plotArea>
      <c:layout/>
      <c:lineChart>
        <c:grouping val="standard"/>
        <c:varyColors val="0"/>
        <c:ser>
          <c:idx val="0"/>
          <c:order val="0"/>
          <c:tx>
            <c:strRef>
              <c:f>'5'!$B$41</c:f>
              <c:strCache>
                <c:ptCount val="1"/>
                <c:pt idx="0">
                  <c:v>Australia</c:v>
                </c:pt>
              </c:strCache>
            </c:strRef>
          </c:tx>
          <c:spPr>
            <a:ln>
              <a:solidFill>
                <a:schemeClr val="accent3"/>
              </a:solidFill>
            </a:ln>
          </c:spPr>
          <c:marker>
            <c:symbol val="none"/>
          </c:marker>
          <c:cat>
            <c:numRef>
              <c:f>'5'!$A$113:$A$146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'5'!$B$113:$B$146</c:f>
              <c:numCache>
                <c:formatCode>General</c:formatCode>
                <c:ptCount val="34"/>
                <c:pt idx="0">
                  <c:v>549</c:v>
                </c:pt>
                <c:pt idx="1">
                  <c:v>-12239</c:v>
                </c:pt>
                <c:pt idx="2">
                  <c:v>-23409</c:v>
                </c:pt>
                <c:pt idx="3">
                  <c:v>-20080</c:v>
                </c:pt>
                <c:pt idx="4">
                  <c:v>-27175</c:v>
                </c:pt>
                <c:pt idx="5">
                  <c:v>-31991</c:v>
                </c:pt>
                <c:pt idx="6">
                  <c:v>-8652</c:v>
                </c:pt>
                <c:pt idx="7">
                  <c:v>1706</c:v>
                </c:pt>
                <c:pt idx="8">
                  <c:v>-2716</c:v>
                </c:pt>
                <c:pt idx="9">
                  <c:v>-3838</c:v>
                </c:pt>
                <c:pt idx="10">
                  <c:v>-3721</c:v>
                </c:pt>
                <c:pt idx="11">
                  <c:v>-7432</c:v>
                </c:pt>
                <c:pt idx="12">
                  <c:v>-9506</c:v>
                </c:pt>
                <c:pt idx="13">
                  <c:v>-12664</c:v>
                </c:pt>
                <c:pt idx="14">
                  <c:v>-14795</c:v>
                </c:pt>
                <c:pt idx="15">
                  <c:v>-21548</c:v>
                </c:pt>
                <c:pt idx="16">
                  <c:v>-25162</c:v>
                </c:pt>
                <c:pt idx="17">
                  <c:v>-31832</c:v>
                </c:pt>
                <c:pt idx="18">
                  <c:v>-13638</c:v>
                </c:pt>
                <c:pt idx="19">
                  <c:v>-10219</c:v>
                </c:pt>
                <c:pt idx="20">
                  <c:v>-11908</c:v>
                </c:pt>
                <c:pt idx="21">
                  <c:v>-18847</c:v>
                </c:pt>
                <c:pt idx="22">
                  <c:v>-20361</c:v>
                </c:pt>
                <c:pt idx="23">
                  <c:v>-24453</c:v>
                </c:pt>
                <c:pt idx="24">
                  <c:v>-31194</c:v>
                </c:pt>
                <c:pt idx="25">
                  <c:v>-30456</c:v>
                </c:pt>
                <c:pt idx="26">
                  <c:v>-15243</c:v>
                </c:pt>
                <c:pt idx="27">
                  <c:v>-28598</c:v>
                </c:pt>
                <c:pt idx="28">
                  <c:v>-39622</c:v>
                </c:pt>
                <c:pt idx="29">
                  <c:v>-32862</c:v>
                </c:pt>
                <c:pt idx="30">
                  <c:v>-9713</c:v>
                </c:pt>
                <c:pt idx="31">
                  <c:v>-1382</c:v>
                </c:pt>
                <c:pt idx="32">
                  <c:v>1739</c:v>
                </c:pt>
                <c:pt idx="33">
                  <c:v>790</c:v>
                </c:pt>
              </c:numCache>
            </c:numRef>
          </c:val>
          <c:smooth val="0"/>
          <c:extLst>
            <c:ext xmlns:c16="http://schemas.microsoft.com/office/drawing/2014/chart" uri="{C3380CC4-5D6E-409C-BE32-E72D297353CC}">
              <c16:uniqueId val="{00000000-AFEE-4E01-8CB3-33D4473FC691}"/>
            </c:ext>
          </c:extLst>
        </c:ser>
        <c:ser>
          <c:idx val="2"/>
          <c:order val="1"/>
          <c:tx>
            <c:strRef>
              <c:f>'5'!$D$41</c:f>
              <c:strCache>
                <c:ptCount val="1"/>
                <c:pt idx="0">
                  <c:v>China</c:v>
                </c:pt>
              </c:strCache>
            </c:strRef>
          </c:tx>
          <c:spPr>
            <a:ln>
              <a:solidFill>
                <a:srgbClr val="FF0000"/>
              </a:solidFill>
            </a:ln>
          </c:spPr>
          <c:marker>
            <c:symbol val="none"/>
          </c:marker>
          <c:cat>
            <c:numRef>
              <c:f>'5'!$A$113:$A$146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'5'!$D$113:$D$146</c:f>
              <c:numCache>
                <c:formatCode>General</c:formatCode>
                <c:ptCount val="34"/>
                <c:pt idx="0">
                  <c:v>1</c:v>
                </c:pt>
                <c:pt idx="1">
                  <c:v>7</c:v>
                </c:pt>
                <c:pt idx="2">
                  <c:v>63</c:v>
                </c:pt>
                <c:pt idx="3">
                  <c:v>114</c:v>
                </c:pt>
                <c:pt idx="4">
                  <c:v>195</c:v>
                </c:pt>
                <c:pt idx="5">
                  <c:v>294</c:v>
                </c:pt>
                <c:pt idx="6">
                  <c:v>290</c:v>
                </c:pt>
                <c:pt idx="7">
                  <c:v>431</c:v>
                </c:pt>
                <c:pt idx="8">
                  <c:v>425</c:v>
                </c:pt>
                <c:pt idx="9">
                  <c:v>595</c:v>
                </c:pt>
                <c:pt idx="10">
                  <c:v>692</c:v>
                </c:pt>
                <c:pt idx="11">
                  <c:v>2038</c:v>
                </c:pt>
                <c:pt idx="12">
                  <c:v>3992</c:v>
                </c:pt>
                <c:pt idx="13">
                  <c:v>3403</c:v>
                </c:pt>
                <c:pt idx="14">
                  <c:v>2487</c:v>
                </c:pt>
                <c:pt idx="15">
                  <c:v>2597</c:v>
                </c:pt>
                <c:pt idx="16">
                  <c:v>4061</c:v>
                </c:pt>
                <c:pt idx="17">
                  <c:v>6839</c:v>
                </c:pt>
                <c:pt idx="18">
                  <c:v>13505</c:v>
                </c:pt>
                <c:pt idx="19">
                  <c:v>15171</c:v>
                </c:pt>
                <c:pt idx="20">
                  <c:v>6114</c:v>
                </c:pt>
                <c:pt idx="21">
                  <c:v>1295</c:v>
                </c:pt>
                <c:pt idx="22">
                  <c:v>1276</c:v>
                </c:pt>
                <c:pt idx="23">
                  <c:v>1567</c:v>
                </c:pt>
                <c:pt idx="24">
                  <c:v>2059</c:v>
                </c:pt>
                <c:pt idx="25">
                  <c:v>3289</c:v>
                </c:pt>
                <c:pt idx="26">
                  <c:v>3650</c:v>
                </c:pt>
                <c:pt idx="27">
                  <c:v>4113</c:v>
                </c:pt>
                <c:pt idx="28">
                  <c:v>5013</c:v>
                </c:pt>
                <c:pt idx="29">
                  <c:v>5399</c:v>
                </c:pt>
                <c:pt idx="30">
                  <c:v>6325</c:v>
                </c:pt>
                <c:pt idx="31">
                  <c:v>7745</c:v>
                </c:pt>
                <c:pt idx="32">
                  <c:v>9667</c:v>
                </c:pt>
                <c:pt idx="33">
                  <c:v>10218</c:v>
                </c:pt>
              </c:numCache>
            </c:numRef>
          </c:val>
          <c:smooth val="0"/>
          <c:extLst>
            <c:ext xmlns:c16="http://schemas.microsoft.com/office/drawing/2014/chart" uri="{C3380CC4-5D6E-409C-BE32-E72D297353CC}">
              <c16:uniqueId val="{00000001-AFEE-4E01-8CB3-33D4473FC691}"/>
            </c:ext>
          </c:extLst>
        </c:ser>
        <c:ser>
          <c:idx val="5"/>
          <c:order val="2"/>
          <c:tx>
            <c:strRef>
              <c:f>'5'!$G$41</c:f>
              <c:strCache>
                <c:ptCount val="1"/>
                <c:pt idx="0">
                  <c:v>India</c:v>
                </c:pt>
              </c:strCache>
            </c:strRef>
          </c:tx>
          <c:spPr>
            <a:ln>
              <a:solidFill>
                <a:schemeClr val="tx1"/>
              </a:solidFill>
            </a:ln>
          </c:spPr>
          <c:marker>
            <c:symbol val="none"/>
          </c:marker>
          <c:cat>
            <c:numRef>
              <c:f>'5'!$A$113:$A$146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'5'!$G$111:$G$146</c:f>
              <c:numCache>
                <c:formatCode>General</c:formatCode>
                <c:ptCount val="36"/>
                <c:pt idx="0">
                  <c:v>1654</c:v>
                </c:pt>
                <c:pt idx="2">
                  <c:v>43</c:v>
                </c:pt>
                <c:pt idx="3">
                  <c:v>-3</c:v>
                </c:pt>
                <c:pt idx="4">
                  <c:v>70</c:v>
                </c:pt>
                <c:pt idx="5">
                  <c:v>76</c:v>
                </c:pt>
                <c:pt idx="6">
                  <c:v>125</c:v>
                </c:pt>
                <c:pt idx="7">
                  <c:v>123</c:v>
                </c:pt>
                <c:pt idx="8">
                  <c:v>108</c:v>
                </c:pt>
                <c:pt idx="9">
                  <c:v>23</c:v>
                </c:pt>
                <c:pt idx="10">
                  <c:v>-17</c:v>
                </c:pt>
                <c:pt idx="11">
                  <c:v>188</c:v>
                </c:pt>
                <c:pt idx="12">
                  <c:v>488</c:v>
                </c:pt>
                <c:pt idx="13">
                  <c:v>1196</c:v>
                </c:pt>
                <c:pt idx="14">
                  <c:v>2045</c:v>
                </c:pt>
                <c:pt idx="15">
                  <c:v>2010</c:v>
                </c:pt>
                <c:pt idx="16">
                  <c:v>1184</c:v>
                </c:pt>
                <c:pt idx="17">
                  <c:v>1221</c:v>
                </c:pt>
                <c:pt idx="18">
                  <c:v>1785</c:v>
                </c:pt>
                <c:pt idx="19">
                  <c:v>2762</c:v>
                </c:pt>
                <c:pt idx="20">
                  <c:v>5494</c:v>
                </c:pt>
                <c:pt idx="21">
                  <c:v>6239</c:v>
                </c:pt>
                <c:pt idx="22">
                  <c:v>3688</c:v>
                </c:pt>
                <c:pt idx="23">
                  <c:v>2100</c:v>
                </c:pt>
                <c:pt idx="24">
                  <c:v>1970</c:v>
                </c:pt>
                <c:pt idx="25">
                  <c:v>2694</c:v>
                </c:pt>
                <c:pt idx="26">
                  <c:v>4318</c:v>
                </c:pt>
                <c:pt idx="27">
                  <c:v>6031</c:v>
                </c:pt>
                <c:pt idx="28">
                  <c:v>5532</c:v>
                </c:pt>
                <c:pt idx="29">
                  <c:v>5974</c:v>
                </c:pt>
                <c:pt idx="30">
                  <c:v>5179</c:v>
                </c:pt>
                <c:pt idx="31">
                  <c:v>5063</c:v>
                </c:pt>
                <c:pt idx="32">
                  <c:v>6585</c:v>
                </c:pt>
                <c:pt idx="33">
                  <c:v>12098</c:v>
                </c:pt>
                <c:pt idx="34">
                  <c:v>12274</c:v>
                </c:pt>
                <c:pt idx="35">
                  <c:v>7593</c:v>
                </c:pt>
              </c:numCache>
            </c:numRef>
          </c:val>
          <c:smooth val="0"/>
          <c:extLst>
            <c:ext xmlns:c16="http://schemas.microsoft.com/office/drawing/2014/chart" uri="{C3380CC4-5D6E-409C-BE32-E72D297353CC}">
              <c16:uniqueId val="{00000002-AFEE-4E01-8CB3-33D4473FC691}"/>
            </c:ext>
          </c:extLst>
        </c:ser>
        <c:ser>
          <c:idx val="6"/>
          <c:order val="3"/>
          <c:tx>
            <c:strRef>
              <c:f>'5'!$M$41</c:f>
              <c:strCache>
                <c:ptCount val="1"/>
                <c:pt idx="0">
                  <c:v>USA</c:v>
                </c:pt>
              </c:strCache>
            </c:strRef>
          </c:tx>
          <c:spPr>
            <a:ln>
              <a:solidFill>
                <a:schemeClr val="accent1"/>
              </a:solidFill>
              <a:prstDash val="sysDash"/>
            </a:ln>
          </c:spPr>
          <c:marker>
            <c:symbol val="none"/>
          </c:marker>
          <c:cat>
            <c:numRef>
              <c:f>'5'!$A$113:$A$146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'5'!$M$113:$M$146</c:f>
              <c:numCache>
                <c:formatCode>General</c:formatCode>
                <c:ptCount val="34"/>
                <c:pt idx="0">
                  <c:v>286</c:v>
                </c:pt>
                <c:pt idx="1">
                  <c:v>30</c:v>
                </c:pt>
                <c:pt idx="2">
                  <c:v>8</c:v>
                </c:pt>
                <c:pt idx="3">
                  <c:v>569</c:v>
                </c:pt>
                <c:pt idx="4">
                  <c:v>606</c:v>
                </c:pt>
                <c:pt idx="5">
                  <c:v>-109</c:v>
                </c:pt>
                <c:pt idx="6">
                  <c:v>352</c:v>
                </c:pt>
                <c:pt idx="7">
                  <c:v>167</c:v>
                </c:pt>
                <c:pt idx="8">
                  <c:v>-463</c:v>
                </c:pt>
                <c:pt idx="9">
                  <c:v>-38</c:v>
                </c:pt>
                <c:pt idx="10">
                  <c:v>450</c:v>
                </c:pt>
                <c:pt idx="11">
                  <c:v>820</c:v>
                </c:pt>
                <c:pt idx="12">
                  <c:v>943</c:v>
                </c:pt>
                <c:pt idx="13">
                  <c:v>194</c:v>
                </c:pt>
                <c:pt idx="14">
                  <c:v>-435</c:v>
                </c:pt>
                <c:pt idx="15">
                  <c:v>-578</c:v>
                </c:pt>
                <c:pt idx="16">
                  <c:v>-615</c:v>
                </c:pt>
                <c:pt idx="17">
                  <c:v>-933</c:v>
                </c:pt>
                <c:pt idx="18">
                  <c:v>315</c:v>
                </c:pt>
                <c:pt idx="19">
                  <c:v>1047</c:v>
                </c:pt>
                <c:pt idx="20">
                  <c:v>1065</c:v>
                </c:pt>
                <c:pt idx="21">
                  <c:v>1025</c:v>
                </c:pt>
                <c:pt idx="22">
                  <c:v>1011</c:v>
                </c:pt>
                <c:pt idx="23">
                  <c:v>1129</c:v>
                </c:pt>
                <c:pt idx="24">
                  <c:v>965</c:v>
                </c:pt>
                <c:pt idx="25">
                  <c:v>1041</c:v>
                </c:pt>
                <c:pt idx="26">
                  <c:v>997</c:v>
                </c:pt>
                <c:pt idx="27">
                  <c:v>1074</c:v>
                </c:pt>
                <c:pt idx="28">
                  <c:v>794</c:v>
                </c:pt>
                <c:pt idx="29">
                  <c:v>848</c:v>
                </c:pt>
                <c:pt idx="30">
                  <c:v>915</c:v>
                </c:pt>
                <c:pt idx="31">
                  <c:v>990</c:v>
                </c:pt>
                <c:pt idx="32">
                  <c:v>1082</c:v>
                </c:pt>
                <c:pt idx="33">
                  <c:v>1676</c:v>
                </c:pt>
              </c:numCache>
            </c:numRef>
          </c:val>
          <c:smooth val="0"/>
          <c:extLst>
            <c:ext xmlns:c16="http://schemas.microsoft.com/office/drawing/2014/chart" uri="{C3380CC4-5D6E-409C-BE32-E72D297353CC}">
              <c16:uniqueId val="{00000003-AFEE-4E01-8CB3-33D4473FC691}"/>
            </c:ext>
          </c:extLst>
        </c:ser>
        <c:ser>
          <c:idx val="10"/>
          <c:order val="4"/>
          <c:tx>
            <c:strRef>
              <c:f>'5'!$L$41</c:f>
              <c:strCache>
                <c:ptCount val="1"/>
                <c:pt idx="0">
                  <c:v>UK</c:v>
                </c:pt>
              </c:strCache>
            </c:strRef>
          </c:tx>
          <c:spPr>
            <a:ln>
              <a:solidFill>
                <a:schemeClr val="bg1">
                  <a:lumMod val="65000"/>
                </a:schemeClr>
              </a:solidFill>
            </a:ln>
          </c:spPr>
          <c:marker>
            <c:symbol val="none"/>
          </c:marker>
          <c:cat>
            <c:numRef>
              <c:f>'5'!$A$113:$A$146</c:f>
              <c:numCache>
                <c:formatCode>yyyy</c:formatCode>
                <c:ptCount val="34"/>
                <c:pt idx="0">
                  <c:v>30803</c:v>
                </c:pt>
                <c:pt idx="1">
                  <c:v>31168</c:v>
                </c:pt>
                <c:pt idx="2">
                  <c:v>31533</c:v>
                </c:pt>
                <c:pt idx="3">
                  <c:v>31898</c:v>
                </c:pt>
                <c:pt idx="4">
                  <c:v>32264</c:v>
                </c:pt>
                <c:pt idx="5">
                  <c:v>32629</c:v>
                </c:pt>
                <c:pt idx="6">
                  <c:v>32994</c:v>
                </c:pt>
                <c:pt idx="7">
                  <c:v>33359</c:v>
                </c:pt>
                <c:pt idx="8">
                  <c:v>33725</c:v>
                </c:pt>
                <c:pt idx="9">
                  <c:v>34090</c:v>
                </c:pt>
                <c:pt idx="10">
                  <c:v>34455</c:v>
                </c:pt>
                <c:pt idx="11">
                  <c:v>34820</c:v>
                </c:pt>
                <c:pt idx="12">
                  <c:v>35186</c:v>
                </c:pt>
                <c:pt idx="13">
                  <c:v>35551</c:v>
                </c:pt>
                <c:pt idx="14">
                  <c:v>35916</c:v>
                </c:pt>
                <c:pt idx="15">
                  <c:v>36281</c:v>
                </c:pt>
                <c:pt idx="16">
                  <c:v>36647</c:v>
                </c:pt>
                <c:pt idx="17">
                  <c:v>37012</c:v>
                </c:pt>
                <c:pt idx="18">
                  <c:v>37377</c:v>
                </c:pt>
                <c:pt idx="19">
                  <c:v>37742</c:v>
                </c:pt>
                <c:pt idx="20">
                  <c:v>38108</c:v>
                </c:pt>
                <c:pt idx="21">
                  <c:v>38473</c:v>
                </c:pt>
                <c:pt idx="22">
                  <c:v>38838</c:v>
                </c:pt>
                <c:pt idx="23">
                  <c:v>39203</c:v>
                </c:pt>
                <c:pt idx="24">
                  <c:v>39569</c:v>
                </c:pt>
                <c:pt idx="25">
                  <c:v>39934</c:v>
                </c:pt>
                <c:pt idx="26">
                  <c:v>40299</c:v>
                </c:pt>
                <c:pt idx="27">
                  <c:v>40664</c:v>
                </c:pt>
                <c:pt idx="28">
                  <c:v>41030</c:v>
                </c:pt>
                <c:pt idx="29">
                  <c:v>41395</c:v>
                </c:pt>
                <c:pt idx="30">
                  <c:v>41760</c:v>
                </c:pt>
                <c:pt idx="31">
                  <c:v>42125</c:v>
                </c:pt>
                <c:pt idx="32">
                  <c:v>42491</c:v>
                </c:pt>
                <c:pt idx="33">
                  <c:v>42856</c:v>
                </c:pt>
              </c:numCache>
            </c:numRef>
          </c:cat>
          <c:val>
            <c:numRef>
              <c:f>'5'!$L$113:$L$146</c:f>
              <c:numCache>
                <c:formatCode>General</c:formatCode>
                <c:ptCount val="34"/>
                <c:pt idx="0">
                  <c:v>-987</c:v>
                </c:pt>
                <c:pt idx="1">
                  <c:v>-2957</c:v>
                </c:pt>
                <c:pt idx="2">
                  <c:v>-1498</c:v>
                </c:pt>
                <c:pt idx="3">
                  <c:v>1128</c:v>
                </c:pt>
                <c:pt idx="4">
                  <c:v>352</c:v>
                </c:pt>
                <c:pt idx="5">
                  <c:v>-1962</c:v>
                </c:pt>
                <c:pt idx="6">
                  <c:v>-2652</c:v>
                </c:pt>
                <c:pt idx="7">
                  <c:v>840</c:v>
                </c:pt>
                <c:pt idx="8">
                  <c:v>-86</c:v>
                </c:pt>
                <c:pt idx="9">
                  <c:v>1208</c:v>
                </c:pt>
                <c:pt idx="10">
                  <c:v>3180</c:v>
                </c:pt>
                <c:pt idx="11">
                  <c:v>3446</c:v>
                </c:pt>
                <c:pt idx="12">
                  <c:v>3380</c:v>
                </c:pt>
                <c:pt idx="13">
                  <c:v>1223</c:v>
                </c:pt>
                <c:pt idx="14">
                  <c:v>-1941</c:v>
                </c:pt>
                <c:pt idx="15">
                  <c:v>-4840</c:v>
                </c:pt>
                <c:pt idx="16">
                  <c:v>-426</c:v>
                </c:pt>
                <c:pt idx="17">
                  <c:v>-993</c:v>
                </c:pt>
                <c:pt idx="18">
                  <c:v>4496</c:v>
                </c:pt>
                <c:pt idx="19">
                  <c:v>8041</c:v>
                </c:pt>
                <c:pt idx="20">
                  <c:v>9678</c:v>
                </c:pt>
                <c:pt idx="21">
                  <c:v>9295</c:v>
                </c:pt>
                <c:pt idx="22">
                  <c:v>10396</c:v>
                </c:pt>
                <c:pt idx="23">
                  <c:v>9668</c:v>
                </c:pt>
                <c:pt idx="24">
                  <c:v>7256</c:v>
                </c:pt>
                <c:pt idx="25">
                  <c:v>8931</c:v>
                </c:pt>
                <c:pt idx="26">
                  <c:v>7575</c:v>
                </c:pt>
                <c:pt idx="27">
                  <c:v>5037</c:v>
                </c:pt>
                <c:pt idx="28">
                  <c:v>5516</c:v>
                </c:pt>
                <c:pt idx="29">
                  <c:v>6317</c:v>
                </c:pt>
                <c:pt idx="30">
                  <c:v>5719</c:v>
                </c:pt>
                <c:pt idx="31">
                  <c:v>4473</c:v>
                </c:pt>
                <c:pt idx="32">
                  <c:v>3942</c:v>
                </c:pt>
                <c:pt idx="33">
                  <c:v>6534</c:v>
                </c:pt>
              </c:numCache>
            </c:numRef>
          </c:val>
          <c:smooth val="0"/>
          <c:extLst>
            <c:ext xmlns:c16="http://schemas.microsoft.com/office/drawing/2014/chart" uri="{C3380CC4-5D6E-409C-BE32-E72D297353CC}">
              <c16:uniqueId val="{00000004-AFEE-4E01-8CB3-33D4473FC691}"/>
            </c:ext>
          </c:extLst>
        </c:ser>
        <c:dLbls>
          <c:showLegendKey val="0"/>
          <c:showVal val="0"/>
          <c:showCatName val="0"/>
          <c:showSerName val="0"/>
          <c:showPercent val="0"/>
          <c:showBubbleSize val="0"/>
        </c:dLbls>
        <c:smooth val="0"/>
        <c:axId val="1102448136"/>
        <c:axId val="1102448528"/>
      </c:lineChart>
      <c:dateAx>
        <c:axId val="1102448136"/>
        <c:scaling>
          <c:orientation val="minMax"/>
          <c:min val="31048"/>
        </c:scaling>
        <c:delete val="0"/>
        <c:axPos val="b"/>
        <c:numFmt formatCode="yyyy" sourceLinked="0"/>
        <c:majorTickMark val="out"/>
        <c:minorTickMark val="in"/>
        <c:tickLblPos val="low"/>
        <c:crossAx val="1102448528"/>
        <c:crosses val="autoZero"/>
        <c:auto val="0"/>
        <c:lblOffset val="100"/>
        <c:baseTimeUnit val="years"/>
        <c:majorUnit val="5"/>
        <c:majorTimeUnit val="years"/>
        <c:minorUnit val="1"/>
        <c:minorTimeUnit val="years"/>
      </c:dateAx>
      <c:valAx>
        <c:axId val="1102448528"/>
        <c:scaling>
          <c:orientation val="minMax"/>
        </c:scaling>
        <c:delete val="0"/>
        <c:axPos val="l"/>
        <c:title>
          <c:tx>
            <c:rich>
              <a:bodyPr rot="-5400000" vert="horz"/>
              <a:lstStyle/>
              <a:p>
                <a:pPr>
                  <a:defRPr b="0"/>
                </a:pPr>
                <a:r>
                  <a:rPr lang="en-NZ" b="0"/>
                  <a:t>Number of persons (000s)</a:t>
                </a:r>
              </a:p>
            </c:rich>
          </c:tx>
          <c:overlay val="0"/>
        </c:title>
        <c:numFmt formatCode="General" sourceLinked="1"/>
        <c:majorTickMark val="out"/>
        <c:minorTickMark val="none"/>
        <c:tickLblPos val="nextTo"/>
        <c:crossAx val="1102448136"/>
        <c:crosses val="autoZero"/>
        <c:crossBetween val="between"/>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PLT migrant arrivals by country, August 2016</a:t>
            </a:r>
            <a:endParaRPr lang="en-NZ" baseline="0"/>
          </a:p>
        </c:rich>
      </c:tx>
      <c:layout>
        <c:manualLayout>
          <c:xMode val="edge"/>
          <c:yMode val="edge"/>
          <c:x val="0.194435582010582"/>
          <c:y val="1.6462962962962964E-2"/>
        </c:manualLayout>
      </c:layout>
      <c:overlay val="0"/>
    </c:title>
    <c:autoTitleDeleted val="0"/>
    <c:plotArea>
      <c:layout/>
      <c:barChart>
        <c:barDir val="bar"/>
        <c:grouping val="clustered"/>
        <c:varyColors val="0"/>
        <c:ser>
          <c:idx val="0"/>
          <c:order val="0"/>
          <c:spPr>
            <a:solidFill>
              <a:schemeClr val="accent2"/>
            </a:solidFill>
          </c:spPr>
          <c:invertIfNegative val="0"/>
          <c:dPt>
            <c:idx val="2"/>
            <c:invertIfNegative val="0"/>
            <c:bubble3D val="0"/>
            <c:spPr>
              <a:solidFill>
                <a:srgbClr val="FF0000"/>
              </a:solidFill>
            </c:spPr>
            <c:extLst>
              <c:ext xmlns:c16="http://schemas.microsoft.com/office/drawing/2014/chart" uri="{C3380CC4-5D6E-409C-BE32-E72D297353CC}">
                <c16:uniqueId val="{00000001-E37B-4C06-B0E5-57F93CC20965}"/>
              </c:ext>
            </c:extLst>
          </c:dPt>
          <c:cat>
            <c:strRef>
              <c:f>'5'!$O$41:$Z$41</c:f>
              <c:strCache>
                <c:ptCount val="12"/>
                <c:pt idx="0">
                  <c:v>Australia</c:v>
                </c:pt>
                <c:pt idx="1">
                  <c:v>Canada</c:v>
                </c:pt>
                <c:pt idx="2">
                  <c:v>China</c:v>
                </c:pt>
                <c:pt idx="3">
                  <c:v>Fiji</c:v>
                </c:pt>
                <c:pt idx="4">
                  <c:v>Germany</c:v>
                </c:pt>
                <c:pt idx="5">
                  <c:v>India</c:v>
                </c:pt>
                <c:pt idx="6">
                  <c:v>Japan</c:v>
                </c:pt>
                <c:pt idx="7">
                  <c:v>S. Korea</c:v>
                </c:pt>
                <c:pt idx="8">
                  <c:v>Philippines</c:v>
                </c:pt>
                <c:pt idx="9">
                  <c:v>South Africa</c:v>
                </c:pt>
                <c:pt idx="10">
                  <c:v>UK</c:v>
                </c:pt>
                <c:pt idx="11">
                  <c:v>USA</c:v>
                </c:pt>
              </c:strCache>
            </c:strRef>
          </c:cat>
          <c:val>
            <c:numRef>
              <c:f>'5'!$O$76:$Z$76</c:f>
              <c:numCache>
                <c:formatCode>0%</c:formatCode>
                <c:ptCount val="12"/>
                <c:pt idx="0">
                  <c:v>0.19563200233123471</c:v>
                </c:pt>
                <c:pt idx="1">
                  <c:v>1.9171338082712822E-2</c:v>
                </c:pt>
                <c:pt idx="2">
                  <c:v>9.5082168355022506E-2</c:v>
                </c:pt>
                <c:pt idx="3">
                  <c:v>1.493830663404983E-2</c:v>
                </c:pt>
                <c:pt idx="4">
                  <c:v>3.5083548691364465E-2</c:v>
                </c:pt>
                <c:pt idx="5">
                  <c:v>7.0910945300338188E-2</c:v>
                </c:pt>
                <c:pt idx="6">
                  <c:v>1.9248023435043671E-2</c:v>
                </c:pt>
                <c:pt idx="7">
                  <c:v>2.1487235723104531E-2</c:v>
                </c:pt>
                <c:pt idx="8">
                  <c:v>3.8196973995997023E-2</c:v>
                </c:pt>
                <c:pt idx="9">
                  <c:v>3.8304333489260219E-2</c:v>
                </c:pt>
                <c:pt idx="10">
                  <c:v>0.11555715742735979</c:v>
                </c:pt>
                <c:pt idx="11">
                  <c:v>3.4930177986702761E-2</c:v>
                </c:pt>
              </c:numCache>
            </c:numRef>
          </c:val>
          <c:extLst>
            <c:ext xmlns:c16="http://schemas.microsoft.com/office/drawing/2014/chart" uri="{C3380CC4-5D6E-409C-BE32-E72D297353CC}">
              <c16:uniqueId val="{00000002-E37B-4C06-B0E5-57F93CC20965}"/>
            </c:ext>
          </c:extLst>
        </c:ser>
        <c:dLbls>
          <c:showLegendKey val="0"/>
          <c:showVal val="0"/>
          <c:showCatName val="0"/>
          <c:showSerName val="0"/>
          <c:showPercent val="0"/>
          <c:showBubbleSize val="0"/>
        </c:dLbls>
        <c:gapWidth val="50"/>
        <c:axId val="1102449312"/>
        <c:axId val="1102449704"/>
      </c:barChart>
      <c:dateAx>
        <c:axId val="1102449312"/>
        <c:scaling>
          <c:orientation val="minMax"/>
        </c:scaling>
        <c:delete val="0"/>
        <c:axPos val="l"/>
        <c:numFmt formatCode="yyyy" sourceLinked="0"/>
        <c:majorTickMark val="out"/>
        <c:minorTickMark val="in"/>
        <c:tickLblPos val="nextTo"/>
        <c:crossAx val="1102449704"/>
        <c:crosses val="autoZero"/>
        <c:auto val="0"/>
        <c:lblOffset val="100"/>
        <c:baseTimeUnit val="years"/>
        <c:majorUnit val="1"/>
        <c:majorTimeUnit val="years"/>
        <c:minorUnit val="1"/>
        <c:minorTimeUnit val="years"/>
      </c:dateAx>
      <c:valAx>
        <c:axId val="1102449704"/>
        <c:scaling>
          <c:orientation val="minMax"/>
        </c:scaling>
        <c:delete val="0"/>
        <c:axPos val="b"/>
        <c:title>
          <c:tx>
            <c:rich>
              <a:bodyPr rot="0" vert="horz"/>
              <a:lstStyle/>
              <a:p>
                <a:pPr>
                  <a:defRPr b="0"/>
                </a:pPr>
                <a:r>
                  <a:rPr lang="en-NZ" b="0"/>
                  <a:t>% of total</a:t>
                </a:r>
              </a:p>
            </c:rich>
          </c:tx>
          <c:overlay val="0"/>
        </c:title>
        <c:numFmt formatCode="0%" sourceLinked="1"/>
        <c:majorTickMark val="out"/>
        <c:minorTickMark val="none"/>
        <c:tickLblPos val="nextTo"/>
        <c:crossAx val="1102449312"/>
        <c:crosses val="autoZero"/>
        <c:crossBetween val="between"/>
      </c:valAx>
    </c:plotArea>
    <c:plotVisOnly val="1"/>
    <c:dispBlanksAs val="gap"/>
    <c:showDLblsOverMax val="0"/>
  </c:chart>
  <c:spPr>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Visitor expenditure in NZ</a:t>
            </a:r>
          </a:p>
          <a:p>
            <a:pPr>
              <a:defRPr/>
            </a:pPr>
            <a:r>
              <a:rPr lang="en-NZ" b="0" baseline="0"/>
              <a:t>Top 5 markets</a:t>
            </a:r>
          </a:p>
        </c:rich>
      </c:tx>
      <c:overlay val="0"/>
    </c:title>
    <c:autoTitleDeleted val="0"/>
    <c:plotArea>
      <c:layout/>
      <c:lineChart>
        <c:grouping val="standard"/>
        <c:varyColors val="0"/>
        <c:ser>
          <c:idx val="2"/>
          <c:order val="1"/>
          <c:tx>
            <c:strRef>
              <c:f>'6'!$D$49</c:f>
              <c:strCache>
                <c:ptCount val="1"/>
                <c:pt idx="0">
                  <c:v>China</c:v>
                </c:pt>
              </c:strCache>
            </c:strRef>
          </c:tx>
          <c:spPr>
            <a:ln>
              <a:solidFill>
                <a:srgbClr val="FF0000"/>
              </a:solidFill>
            </a:ln>
          </c:spPr>
          <c:marker>
            <c:symbol val="none"/>
          </c:marker>
          <c:cat>
            <c:numRef>
              <c:f>'6'!$A$50:$A$124</c:f>
              <c:numCache>
                <c:formatCode>[$-409]mmm\-yy;@</c:formatCode>
                <c:ptCount val="75"/>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pt idx="72">
                  <c:v>42614</c:v>
                </c:pt>
                <c:pt idx="73">
                  <c:v>42705</c:v>
                </c:pt>
                <c:pt idx="74">
                  <c:v>42795</c:v>
                </c:pt>
              </c:numCache>
            </c:numRef>
          </c:cat>
          <c:val>
            <c:numRef>
              <c:f>'6'!$D$50:$D$124</c:f>
              <c:numCache>
                <c:formatCode>#,##0</c:formatCode>
                <c:ptCount val="75"/>
                <c:pt idx="0">
                  <c:v>41.861111890000004</c:v>
                </c:pt>
                <c:pt idx="1">
                  <c:v>40.888662889999999</c:v>
                </c:pt>
                <c:pt idx="2">
                  <c:v>37.839905409999993</c:v>
                </c:pt>
                <c:pt idx="3">
                  <c:v>32.924328639999999</c:v>
                </c:pt>
                <c:pt idx="4">
                  <c:v>40.03295636</c:v>
                </c:pt>
                <c:pt idx="5">
                  <c:v>58.617071670000001</c:v>
                </c:pt>
                <c:pt idx="6">
                  <c:v>77.576582959999996</c:v>
                </c:pt>
                <c:pt idx="7">
                  <c:v>87.828116379999997</c:v>
                </c:pt>
                <c:pt idx="8">
                  <c:v>91.411023049999997</c:v>
                </c:pt>
                <c:pt idx="9">
                  <c:v>121.73312476000001</c:v>
                </c:pt>
                <c:pt idx="10">
                  <c:v>131.19823707999998</c:v>
                </c:pt>
                <c:pt idx="11">
                  <c:v>152.43383967</c:v>
                </c:pt>
                <c:pt idx="12">
                  <c:v>174.06217355999999</c:v>
                </c:pt>
                <c:pt idx="13">
                  <c:v>165.62232402999999</c:v>
                </c:pt>
                <c:pt idx="14">
                  <c:v>193.19914562</c:v>
                </c:pt>
                <c:pt idx="15">
                  <c:v>204.11689828999999</c:v>
                </c:pt>
                <c:pt idx="16">
                  <c:v>210.93252734000001</c:v>
                </c:pt>
                <c:pt idx="17">
                  <c:v>294.06150608999997</c:v>
                </c:pt>
                <c:pt idx="18">
                  <c:v>328.01510633999999</c:v>
                </c:pt>
                <c:pt idx="19">
                  <c:v>302.73297868000003</c:v>
                </c:pt>
                <c:pt idx="20">
                  <c:v>317.98427787000003</c:v>
                </c:pt>
                <c:pt idx="21">
                  <c:v>268.21595758000001</c:v>
                </c:pt>
                <c:pt idx="22">
                  <c:v>235.87875072999998</c:v>
                </c:pt>
                <c:pt idx="23">
                  <c:v>263.09884005999999</c:v>
                </c:pt>
                <c:pt idx="24">
                  <c:v>282.11581262999999</c:v>
                </c:pt>
                <c:pt idx="25">
                  <c:v>276.96700169999997</c:v>
                </c:pt>
                <c:pt idx="26">
                  <c:v>282.01567258999995</c:v>
                </c:pt>
                <c:pt idx="27">
                  <c:v>285.29003301</c:v>
                </c:pt>
                <c:pt idx="28">
                  <c:v>241.25679944000001</c:v>
                </c:pt>
                <c:pt idx="29">
                  <c:v>255.61850375999998</c:v>
                </c:pt>
                <c:pt idx="30">
                  <c:v>239.12032019999998</c:v>
                </c:pt>
                <c:pt idx="31">
                  <c:v>293.35656677999998</c:v>
                </c:pt>
                <c:pt idx="32">
                  <c:v>314.97386469999998</c:v>
                </c:pt>
                <c:pt idx="33">
                  <c:v>302.89099869</c:v>
                </c:pt>
                <c:pt idx="34">
                  <c:v>320.93449513000002</c:v>
                </c:pt>
                <c:pt idx="35">
                  <c:v>300.58269060999999</c:v>
                </c:pt>
                <c:pt idx="36">
                  <c:v>304.56796943000001</c:v>
                </c:pt>
                <c:pt idx="37">
                  <c:v>318.79157089999995</c:v>
                </c:pt>
                <c:pt idx="38">
                  <c:v>322.09931581000001</c:v>
                </c:pt>
                <c:pt idx="39">
                  <c:v>313.50220419999999</c:v>
                </c:pt>
                <c:pt idx="40">
                  <c:v>298.60850439000001</c:v>
                </c:pt>
                <c:pt idx="41">
                  <c:v>299.58868552999996</c:v>
                </c:pt>
                <c:pt idx="42">
                  <c:v>347.04817235000002</c:v>
                </c:pt>
                <c:pt idx="43">
                  <c:v>340.03741614999996</c:v>
                </c:pt>
                <c:pt idx="44">
                  <c:v>342.27723638999998</c:v>
                </c:pt>
                <c:pt idx="45">
                  <c:v>351.54981542000002</c:v>
                </c:pt>
                <c:pt idx="46">
                  <c:v>365.20942316000003</c:v>
                </c:pt>
                <c:pt idx="47">
                  <c:v>371.17989864999998</c:v>
                </c:pt>
                <c:pt idx="48">
                  <c:v>405.24292985</c:v>
                </c:pt>
                <c:pt idx="49">
                  <c:v>397.37949517000004</c:v>
                </c:pt>
                <c:pt idx="50">
                  <c:v>410.72710358999996</c:v>
                </c:pt>
                <c:pt idx="51">
                  <c:v>421.72074079999999</c:v>
                </c:pt>
                <c:pt idx="52">
                  <c:v>405.35319981999999</c:v>
                </c:pt>
                <c:pt idx="53">
                  <c:v>475.14344829000004</c:v>
                </c:pt>
                <c:pt idx="54">
                  <c:v>519.71667510999998</c:v>
                </c:pt>
                <c:pt idx="55">
                  <c:v>579.29875214000003</c:v>
                </c:pt>
                <c:pt idx="56">
                  <c:v>620.50090546000001</c:v>
                </c:pt>
                <c:pt idx="57">
                  <c:v>685.76813879999997</c:v>
                </c:pt>
                <c:pt idx="58">
                  <c:v>730.44363811000005</c:v>
                </c:pt>
                <c:pt idx="59">
                  <c:v>721.48295352999992</c:v>
                </c:pt>
                <c:pt idx="60">
                  <c:v>732.31052069000009</c:v>
                </c:pt>
                <c:pt idx="61">
                  <c:v>693.57791601999998</c:v>
                </c:pt>
                <c:pt idx="62">
                  <c:v>770.75639325999998</c:v>
                </c:pt>
                <c:pt idx="63">
                  <c:v>833.54652816999999</c:v>
                </c:pt>
                <c:pt idx="64">
                  <c:v>869.53261819000011</c:v>
                </c:pt>
                <c:pt idx="65">
                  <c:v>1025.3216357399999</c:v>
                </c:pt>
                <c:pt idx="66">
                  <c:v>1242.70026583</c:v>
                </c:pt>
                <c:pt idx="67">
                  <c:v>1344.06013186</c:v>
                </c:pt>
                <c:pt idx="68">
                  <c:v>1548.7638997399999</c:v>
                </c:pt>
                <c:pt idx="69">
                  <c:v>1667.7171658</c:v>
                </c:pt>
                <c:pt idx="70">
                  <c:v>1749.02635504</c:v>
                </c:pt>
                <c:pt idx="71">
                  <c:v>1790.8075310499999</c:v>
                </c:pt>
                <c:pt idx="72">
                  <c:v>1740.48475061</c:v>
                </c:pt>
                <c:pt idx="73">
                  <c:v>1653.20363748</c:v>
                </c:pt>
                <c:pt idx="74">
                  <c:v>1447.7417410399999</c:v>
                </c:pt>
              </c:numCache>
            </c:numRef>
          </c:val>
          <c:smooth val="0"/>
          <c:extLst>
            <c:ext xmlns:c16="http://schemas.microsoft.com/office/drawing/2014/chart" uri="{C3380CC4-5D6E-409C-BE32-E72D297353CC}">
              <c16:uniqueId val="{00000000-7C9F-457F-B049-F50A6F4FA11D}"/>
            </c:ext>
          </c:extLst>
        </c:ser>
        <c:ser>
          <c:idx val="4"/>
          <c:order val="2"/>
          <c:tx>
            <c:strRef>
              <c:f>'6'!$F$49</c:f>
              <c:strCache>
                <c:ptCount val="1"/>
                <c:pt idx="0">
                  <c:v>Japan</c:v>
                </c:pt>
              </c:strCache>
            </c:strRef>
          </c:tx>
          <c:spPr>
            <a:ln>
              <a:solidFill>
                <a:schemeClr val="accent1"/>
              </a:solidFill>
              <a:prstDash val="sysDash"/>
            </a:ln>
          </c:spPr>
          <c:marker>
            <c:symbol val="none"/>
          </c:marker>
          <c:cat>
            <c:numRef>
              <c:f>'6'!$A$50:$A$124</c:f>
              <c:numCache>
                <c:formatCode>[$-409]mmm\-yy;@</c:formatCode>
                <c:ptCount val="75"/>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pt idx="72">
                  <c:v>42614</c:v>
                </c:pt>
                <c:pt idx="73">
                  <c:v>42705</c:v>
                </c:pt>
                <c:pt idx="74">
                  <c:v>42795</c:v>
                </c:pt>
              </c:numCache>
            </c:numRef>
          </c:cat>
          <c:val>
            <c:numRef>
              <c:f>'6'!$F$50:$F$124</c:f>
              <c:numCache>
                <c:formatCode>#,##0</c:formatCode>
                <c:ptCount val="75"/>
                <c:pt idx="0">
                  <c:v>606.56519545000003</c:v>
                </c:pt>
                <c:pt idx="1">
                  <c:v>564.80812903999993</c:v>
                </c:pt>
                <c:pt idx="2">
                  <c:v>623.06369558000006</c:v>
                </c:pt>
                <c:pt idx="3">
                  <c:v>626.69264415999999</c:v>
                </c:pt>
                <c:pt idx="4">
                  <c:v>635.99753500999998</c:v>
                </c:pt>
                <c:pt idx="5">
                  <c:v>681.41686517999995</c:v>
                </c:pt>
                <c:pt idx="6">
                  <c:v>738.93614448000005</c:v>
                </c:pt>
                <c:pt idx="7">
                  <c:v>760.19455461999996</c:v>
                </c:pt>
                <c:pt idx="8">
                  <c:v>764.77618813000004</c:v>
                </c:pt>
                <c:pt idx="9">
                  <c:v>779.20162361999996</c:v>
                </c:pt>
                <c:pt idx="10">
                  <c:v>724.47749547000001</c:v>
                </c:pt>
                <c:pt idx="11">
                  <c:v>722.27082640999993</c:v>
                </c:pt>
                <c:pt idx="12">
                  <c:v>761.38762536000002</c:v>
                </c:pt>
                <c:pt idx="13">
                  <c:v>671.83920570999999</c:v>
                </c:pt>
                <c:pt idx="14">
                  <c:v>707.88010725000004</c:v>
                </c:pt>
                <c:pt idx="15">
                  <c:v>720.25609095000004</c:v>
                </c:pt>
                <c:pt idx="16">
                  <c:v>708.46533852999994</c:v>
                </c:pt>
                <c:pt idx="17">
                  <c:v>779.85282591999999</c:v>
                </c:pt>
                <c:pt idx="18">
                  <c:v>654.52279532</c:v>
                </c:pt>
                <c:pt idx="19">
                  <c:v>589.76207684999997</c:v>
                </c:pt>
                <c:pt idx="20">
                  <c:v>537.33894812999995</c:v>
                </c:pt>
                <c:pt idx="21">
                  <c:v>490.98216267000004</c:v>
                </c:pt>
                <c:pt idx="22">
                  <c:v>538.92352552</c:v>
                </c:pt>
                <c:pt idx="23">
                  <c:v>588.41466382999999</c:v>
                </c:pt>
                <c:pt idx="24">
                  <c:v>560.56533661000003</c:v>
                </c:pt>
                <c:pt idx="25">
                  <c:v>555.48886809999999</c:v>
                </c:pt>
                <c:pt idx="26">
                  <c:v>500.67367135000001</c:v>
                </c:pt>
                <c:pt idx="27">
                  <c:v>501.49001233999996</c:v>
                </c:pt>
                <c:pt idx="28">
                  <c:v>520.71892195999999</c:v>
                </c:pt>
                <c:pt idx="29">
                  <c:v>492.03377293</c:v>
                </c:pt>
                <c:pt idx="30">
                  <c:v>477.51861824999997</c:v>
                </c:pt>
                <c:pt idx="31">
                  <c:v>427.73689568999998</c:v>
                </c:pt>
                <c:pt idx="32">
                  <c:v>424.98922063999998</c:v>
                </c:pt>
                <c:pt idx="33">
                  <c:v>419.60170042000004</c:v>
                </c:pt>
                <c:pt idx="34">
                  <c:v>410.93604089999997</c:v>
                </c:pt>
                <c:pt idx="35">
                  <c:v>393.92609455000002</c:v>
                </c:pt>
                <c:pt idx="36">
                  <c:v>395.38645858999996</c:v>
                </c:pt>
                <c:pt idx="37">
                  <c:v>392.15780114</c:v>
                </c:pt>
                <c:pt idx="38">
                  <c:v>395.19243482000002</c:v>
                </c:pt>
                <c:pt idx="39">
                  <c:v>426.24089116000005</c:v>
                </c:pt>
                <c:pt idx="40">
                  <c:v>427.68173254000004</c:v>
                </c:pt>
                <c:pt idx="41">
                  <c:v>436.67421505999999</c:v>
                </c:pt>
                <c:pt idx="42">
                  <c:v>450.37074013</c:v>
                </c:pt>
                <c:pt idx="43">
                  <c:v>401.86621094999998</c:v>
                </c:pt>
                <c:pt idx="44">
                  <c:v>359.60312333999997</c:v>
                </c:pt>
                <c:pt idx="45">
                  <c:v>322.27513245</c:v>
                </c:pt>
                <c:pt idx="46">
                  <c:v>278.46238267000001</c:v>
                </c:pt>
                <c:pt idx="47">
                  <c:v>279.92580820000001</c:v>
                </c:pt>
                <c:pt idx="48">
                  <c:v>284.78366708999999</c:v>
                </c:pt>
                <c:pt idx="49">
                  <c:v>288.81184494000001</c:v>
                </c:pt>
                <c:pt idx="50">
                  <c:v>283.35271993999999</c:v>
                </c:pt>
                <c:pt idx="51">
                  <c:v>259.68320543999999</c:v>
                </c:pt>
                <c:pt idx="52">
                  <c:v>254.04950757</c:v>
                </c:pt>
                <c:pt idx="53">
                  <c:v>221.9955071</c:v>
                </c:pt>
                <c:pt idx="54">
                  <c:v>206.98117438</c:v>
                </c:pt>
                <c:pt idx="55">
                  <c:v>231.62643858000001</c:v>
                </c:pt>
                <c:pt idx="56">
                  <c:v>240.77879475999998</c:v>
                </c:pt>
                <c:pt idx="57">
                  <c:v>226.71377071999999</c:v>
                </c:pt>
                <c:pt idx="58">
                  <c:v>236.15930061</c:v>
                </c:pt>
                <c:pt idx="59">
                  <c:v>217.98835274999999</c:v>
                </c:pt>
                <c:pt idx="60">
                  <c:v>209.55211412</c:v>
                </c:pt>
                <c:pt idx="61">
                  <c:v>214.15487863999999</c:v>
                </c:pt>
                <c:pt idx="62">
                  <c:v>188.25206695</c:v>
                </c:pt>
                <c:pt idx="63">
                  <c:v>201.85653866999999</c:v>
                </c:pt>
                <c:pt idx="64">
                  <c:v>205.54297919000001</c:v>
                </c:pt>
                <c:pt idx="65">
                  <c:v>199.35197336000002</c:v>
                </c:pt>
                <c:pt idx="66">
                  <c:v>191.22083769999998</c:v>
                </c:pt>
                <c:pt idx="67">
                  <c:v>183.16815296999999</c:v>
                </c:pt>
                <c:pt idx="68">
                  <c:v>216.16300828999999</c:v>
                </c:pt>
                <c:pt idx="69">
                  <c:v>233.84845168000001</c:v>
                </c:pt>
                <c:pt idx="70">
                  <c:v>258.80288803000002</c:v>
                </c:pt>
                <c:pt idx="71">
                  <c:v>287.01026672</c:v>
                </c:pt>
                <c:pt idx="72">
                  <c:v>266.34576908999998</c:v>
                </c:pt>
                <c:pt idx="73">
                  <c:v>287.44909354999999</c:v>
                </c:pt>
                <c:pt idx="74">
                  <c:v>284.69179974999997</c:v>
                </c:pt>
              </c:numCache>
            </c:numRef>
          </c:val>
          <c:smooth val="0"/>
          <c:extLst>
            <c:ext xmlns:c16="http://schemas.microsoft.com/office/drawing/2014/chart" uri="{C3380CC4-5D6E-409C-BE32-E72D297353CC}">
              <c16:uniqueId val="{00000001-7C9F-457F-B049-F50A6F4FA11D}"/>
            </c:ext>
          </c:extLst>
        </c:ser>
        <c:ser>
          <c:idx val="6"/>
          <c:order val="3"/>
          <c:tx>
            <c:strRef>
              <c:f>'6'!$H$49</c:f>
              <c:strCache>
                <c:ptCount val="1"/>
                <c:pt idx="0">
                  <c:v>UK</c:v>
                </c:pt>
              </c:strCache>
            </c:strRef>
          </c:tx>
          <c:spPr>
            <a:ln>
              <a:solidFill>
                <a:schemeClr val="bg1">
                  <a:lumMod val="65000"/>
                </a:schemeClr>
              </a:solidFill>
            </a:ln>
          </c:spPr>
          <c:marker>
            <c:symbol val="none"/>
          </c:marker>
          <c:cat>
            <c:numRef>
              <c:f>'6'!$A$50:$A$124</c:f>
              <c:numCache>
                <c:formatCode>[$-409]mmm\-yy;@</c:formatCode>
                <c:ptCount val="75"/>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pt idx="72">
                  <c:v>42614</c:v>
                </c:pt>
                <c:pt idx="73">
                  <c:v>42705</c:v>
                </c:pt>
                <c:pt idx="74">
                  <c:v>42795</c:v>
                </c:pt>
              </c:numCache>
            </c:numRef>
          </c:cat>
          <c:val>
            <c:numRef>
              <c:f>'6'!$H$50:$H$124</c:f>
              <c:numCache>
                <c:formatCode>#,##0</c:formatCode>
                <c:ptCount val="75"/>
                <c:pt idx="0">
                  <c:v>530.20334849000005</c:v>
                </c:pt>
                <c:pt idx="1">
                  <c:v>562.12975199000005</c:v>
                </c:pt>
                <c:pt idx="2">
                  <c:v>651.17471753999996</c:v>
                </c:pt>
                <c:pt idx="3">
                  <c:v>674.85191855999994</c:v>
                </c:pt>
                <c:pt idx="4">
                  <c:v>672.18382064000002</c:v>
                </c:pt>
                <c:pt idx="5">
                  <c:v>700.71722574</c:v>
                </c:pt>
                <c:pt idx="6">
                  <c:v>706.50967227000001</c:v>
                </c:pt>
                <c:pt idx="7">
                  <c:v>740.63856625999995</c:v>
                </c:pt>
                <c:pt idx="8">
                  <c:v>755.66230996000002</c:v>
                </c:pt>
                <c:pt idx="9">
                  <c:v>804.20264651000002</c:v>
                </c:pt>
                <c:pt idx="10">
                  <c:v>936.82518568</c:v>
                </c:pt>
                <c:pt idx="11">
                  <c:v>932.39823510999997</c:v>
                </c:pt>
                <c:pt idx="12">
                  <c:v>954.62811004999992</c:v>
                </c:pt>
                <c:pt idx="13">
                  <c:v>954.47143937999999</c:v>
                </c:pt>
                <c:pt idx="14">
                  <c:v>1049.96402223</c:v>
                </c:pt>
                <c:pt idx="15">
                  <c:v>1117.68288121</c:v>
                </c:pt>
                <c:pt idx="16">
                  <c:v>1153.5475118499999</c:v>
                </c:pt>
                <c:pt idx="17">
                  <c:v>1233.2124411900002</c:v>
                </c:pt>
                <c:pt idx="18">
                  <c:v>1179.0376847299999</c:v>
                </c:pt>
                <c:pt idx="19">
                  <c:v>1207.26200997</c:v>
                </c:pt>
                <c:pt idx="20">
                  <c:v>1192.76488391</c:v>
                </c:pt>
                <c:pt idx="21">
                  <c:v>1213.37787643</c:v>
                </c:pt>
                <c:pt idx="22">
                  <c:v>1280.61317669</c:v>
                </c:pt>
                <c:pt idx="23">
                  <c:v>1290.9202567100001</c:v>
                </c:pt>
                <c:pt idx="24">
                  <c:v>1286.7716179700001</c:v>
                </c:pt>
                <c:pt idx="25">
                  <c:v>1229.45122339</c:v>
                </c:pt>
                <c:pt idx="26">
                  <c:v>1262.4338879200002</c:v>
                </c:pt>
                <c:pt idx="27">
                  <c:v>1205.4426458399998</c:v>
                </c:pt>
                <c:pt idx="28">
                  <c:v>1387.4568121500001</c:v>
                </c:pt>
                <c:pt idx="29">
                  <c:v>1411.64963111</c:v>
                </c:pt>
                <c:pt idx="30">
                  <c:v>1452.90578628</c:v>
                </c:pt>
                <c:pt idx="31">
                  <c:v>1477.00811806</c:v>
                </c:pt>
                <c:pt idx="32">
                  <c:v>1296.43467068</c:v>
                </c:pt>
                <c:pt idx="33">
                  <c:v>1258.0060021199999</c:v>
                </c:pt>
                <c:pt idx="34">
                  <c:v>1260.09946427</c:v>
                </c:pt>
                <c:pt idx="35">
                  <c:v>1275.7397608499998</c:v>
                </c:pt>
                <c:pt idx="36">
                  <c:v>1332.18689539</c:v>
                </c:pt>
                <c:pt idx="37">
                  <c:v>1381.0288222300001</c:v>
                </c:pt>
                <c:pt idx="38">
                  <c:v>1353.3756157299999</c:v>
                </c:pt>
                <c:pt idx="39">
                  <c:v>1440.4386340000001</c:v>
                </c:pt>
                <c:pt idx="40">
                  <c:v>1381.63354955</c:v>
                </c:pt>
                <c:pt idx="41">
                  <c:v>1315.74213467</c:v>
                </c:pt>
                <c:pt idx="42">
                  <c:v>1303.2396915300001</c:v>
                </c:pt>
                <c:pt idx="43">
                  <c:v>1161.9059141800001</c:v>
                </c:pt>
                <c:pt idx="44">
                  <c:v>1149.44210731</c:v>
                </c:pt>
                <c:pt idx="45">
                  <c:v>1142.78066921</c:v>
                </c:pt>
                <c:pt idx="46">
                  <c:v>1021.94261706</c:v>
                </c:pt>
                <c:pt idx="47">
                  <c:v>999.99172838999993</c:v>
                </c:pt>
                <c:pt idx="48">
                  <c:v>962.49834229999999</c:v>
                </c:pt>
                <c:pt idx="49">
                  <c:v>939.04833985000005</c:v>
                </c:pt>
                <c:pt idx="50">
                  <c:v>852.00196399000004</c:v>
                </c:pt>
                <c:pt idx="51">
                  <c:v>807.29885897000008</c:v>
                </c:pt>
                <c:pt idx="52">
                  <c:v>807.43124417000001</c:v>
                </c:pt>
                <c:pt idx="53">
                  <c:v>834.40875567000001</c:v>
                </c:pt>
                <c:pt idx="54">
                  <c:v>789.53788863</c:v>
                </c:pt>
                <c:pt idx="55">
                  <c:v>789.51921479999999</c:v>
                </c:pt>
                <c:pt idx="56">
                  <c:v>765.69239935999997</c:v>
                </c:pt>
                <c:pt idx="57">
                  <c:v>662.75121747000003</c:v>
                </c:pt>
                <c:pt idx="58">
                  <c:v>614.99203714999999</c:v>
                </c:pt>
                <c:pt idx="59">
                  <c:v>600.53644435000001</c:v>
                </c:pt>
                <c:pt idx="60">
                  <c:v>586.75027403999991</c:v>
                </c:pt>
                <c:pt idx="61">
                  <c:v>611.88189079999995</c:v>
                </c:pt>
                <c:pt idx="62">
                  <c:v>661.03199362999999</c:v>
                </c:pt>
                <c:pt idx="63">
                  <c:v>677.70709607000003</c:v>
                </c:pt>
                <c:pt idx="64">
                  <c:v>720.05451951999999</c:v>
                </c:pt>
                <c:pt idx="65">
                  <c:v>784.12924972000008</c:v>
                </c:pt>
                <c:pt idx="66">
                  <c:v>919.50980595999999</c:v>
                </c:pt>
                <c:pt idx="67">
                  <c:v>989.05151267999997</c:v>
                </c:pt>
                <c:pt idx="68">
                  <c:v>1032.91082605</c:v>
                </c:pt>
                <c:pt idx="69">
                  <c:v>1054.8986003</c:v>
                </c:pt>
                <c:pt idx="70">
                  <c:v>1038.7236432100001</c:v>
                </c:pt>
                <c:pt idx="71">
                  <c:v>997.73490154000001</c:v>
                </c:pt>
                <c:pt idx="72">
                  <c:v>957.78302335000001</c:v>
                </c:pt>
                <c:pt idx="73">
                  <c:v>927.92143940999995</c:v>
                </c:pt>
                <c:pt idx="74">
                  <c:v>938.34152809</c:v>
                </c:pt>
              </c:numCache>
            </c:numRef>
          </c:val>
          <c:smooth val="0"/>
          <c:extLst>
            <c:ext xmlns:c16="http://schemas.microsoft.com/office/drawing/2014/chart" uri="{C3380CC4-5D6E-409C-BE32-E72D297353CC}">
              <c16:uniqueId val="{00000002-7C9F-457F-B049-F50A6F4FA11D}"/>
            </c:ext>
          </c:extLst>
        </c:ser>
        <c:ser>
          <c:idx val="7"/>
          <c:order val="4"/>
          <c:tx>
            <c:strRef>
              <c:f>'6'!$I$49</c:f>
              <c:strCache>
                <c:ptCount val="1"/>
                <c:pt idx="0">
                  <c:v>USA</c:v>
                </c:pt>
              </c:strCache>
            </c:strRef>
          </c:tx>
          <c:marker>
            <c:symbol val="none"/>
          </c:marker>
          <c:cat>
            <c:numRef>
              <c:f>'6'!$A$50:$A$124</c:f>
              <c:numCache>
                <c:formatCode>[$-409]mmm\-yy;@</c:formatCode>
                <c:ptCount val="75"/>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pt idx="72">
                  <c:v>42614</c:v>
                </c:pt>
                <c:pt idx="73">
                  <c:v>42705</c:v>
                </c:pt>
                <c:pt idx="74">
                  <c:v>42795</c:v>
                </c:pt>
              </c:numCache>
            </c:numRef>
          </c:cat>
          <c:val>
            <c:numRef>
              <c:f>'6'!$I$50:$I$124</c:f>
              <c:numCache>
                <c:formatCode>#,##0</c:formatCode>
                <c:ptCount val="75"/>
                <c:pt idx="0">
                  <c:v>538.37034447000008</c:v>
                </c:pt>
                <c:pt idx="1">
                  <c:v>647.46839225999997</c:v>
                </c:pt>
                <c:pt idx="2">
                  <c:v>689.33818895000002</c:v>
                </c:pt>
                <c:pt idx="3">
                  <c:v>672.55002665999996</c:v>
                </c:pt>
                <c:pt idx="4">
                  <c:v>670.47462524000002</c:v>
                </c:pt>
                <c:pt idx="5">
                  <c:v>626.64021594000008</c:v>
                </c:pt>
                <c:pt idx="6">
                  <c:v>736.37438679999991</c:v>
                </c:pt>
                <c:pt idx="7">
                  <c:v>778.94604821000007</c:v>
                </c:pt>
                <c:pt idx="8">
                  <c:v>787.10646903999998</c:v>
                </c:pt>
                <c:pt idx="9">
                  <c:v>881.26817739000001</c:v>
                </c:pt>
                <c:pt idx="10">
                  <c:v>913.77804514000002</c:v>
                </c:pt>
                <c:pt idx="11">
                  <c:v>962.02558536000004</c:v>
                </c:pt>
                <c:pt idx="12">
                  <c:v>960.24572136999996</c:v>
                </c:pt>
                <c:pt idx="13">
                  <c:v>950.84905113000002</c:v>
                </c:pt>
                <c:pt idx="14">
                  <c:v>961.66438139000002</c:v>
                </c:pt>
                <c:pt idx="15">
                  <c:v>911.95424074000005</c:v>
                </c:pt>
                <c:pt idx="16">
                  <c:v>921.21891847000006</c:v>
                </c:pt>
                <c:pt idx="17">
                  <c:v>910.77295401000003</c:v>
                </c:pt>
                <c:pt idx="18">
                  <c:v>846.03148457000009</c:v>
                </c:pt>
                <c:pt idx="19">
                  <c:v>840.13229594000006</c:v>
                </c:pt>
                <c:pt idx="20">
                  <c:v>812.76537012999995</c:v>
                </c:pt>
                <c:pt idx="21">
                  <c:v>727.35871164000002</c:v>
                </c:pt>
                <c:pt idx="22">
                  <c:v>654.30885009000008</c:v>
                </c:pt>
                <c:pt idx="23">
                  <c:v>700.48284190999993</c:v>
                </c:pt>
                <c:pt idx="24">
                  <c:v>709.24621696999998</c:v>
                </c:pt>
                <c:pt idx="25">
                  <c:v>771.48896796999998</c:v>
                </c:pt>
                <c:pt idx="26">
                  <c:v>769.08079803999999</c:v>
                </c:pt>
                <c:pt idx="27">
                  <c:v>710.27497627999992</c:v>
                </c:pt>
                <c:pt idx="28">
                  <c:v>702.86181770000007</c:v>
                </c:pt>
                <c:pt idx="29">
                  <c:v>667.21622816000001</c:v>
                </c:pt>
                <c:pt idx="30">
                  <c:v>713.42200402999993</c:v>
                </c:pt>
                <c:pt idx="31">
                  <c:v>748.11606850999999</c:v>
                </c:pt>
                <c:pt idx="32">
                  <c:v>764.20740804999991</c:v>
                </c:pt>
                <c:pt idx="33">
                  <c:v>785.67415586000004</c:v>
                </c:pt>
                <c:pt idx="34">
                  <c:v>845.1713373</c:v>
                </c:pt>
                <c:pt idx="35">
                  <c:v>852.36947760999999</c:v>
                </c:pt>
                <c:pt idx="36">
                  <c:v>847.47680402000003</c:v>
                </c:pt>
                <c:pt idx="37">
                  <c:v>801.7412760599999</c:v>
                </c:pt>
                <c:pt idx="38">
                  <c:v>760.04416448000006</c:v>
                </c:pt>
                <c:pt idx="39">
                  <c:v>762.94318235000003</c:v>
                </c:pt>
                <c:pt idx="40">
                  <c:v>735.84846462999997</c:v>
                </c:pt>
                <c:pt idx="41">
                  <c:v>750.67685619000008</c:v>
                </c:pt>
                <c:pt idx="42">
                  <c:v>723.47561455999994</c:v>
                </c:pt>
                <c:pt idx="43">
                  <c:v>666.8323709</c:v>
                </c:pt>
                <c:pt idx="44">
                  <c:v>677.74293188000001</c:v>
                </c:pt>
                <c:pt idx="45">
                  <c:v>654.06967605999989</c:v>
                </c:pt>
                <c:pt idx="46">
                  <c:v>566.59382328999993</c:v>
                </c:pt>
                <c:pt idx="47">
                  <c:v>572.16369123000004</c:v>
                </c:pt>
                <c:pt idx="48">
                  <c:v>550.46887975999994</c:v>
                </c:pt>
                <c:pt idx="49">
                  <c:v>517.83332562999999</c:v>
                </c:pt>
                <c:pt idx="50">
                  <c:v>526.12320777000002</c:v>
                </c:pt>
                <c:pt idx="51">
                  <c:v>495.14569358999995</c:v>
                </c:pt>
                <c:pt idx="52">
                  <c:v>480.28531125000001</c:v>
                </c:pt>
                <c:pt idx="53">
                  <c:v>481.95876322000004</c:v>
                </c:pt>
                <c:pt idx="54">
                  <c:v>487.66402613999998</c:v>
                </c:pt>
                <c:pt idx="55">
                  <c:v>481.34850165</c:v>
                </c:pt>
                <c:pt idx="56">
                  <c:v>473.50690051999999</c:v>
                </c:pt>
                <c:pt idx="57">
                  <c:v>477.64319166000001</c:v>
                </c:pt>
                <c:pt idx="58">
                  <c:v>470.04492826000001</c:v>
                </c:pt>
                <c:pt idx="59">
                  <c:v>504.78799543999997</c:v>
                </c:pt>
                <c:pt idx="60">
                  <c:v>562.22313508000002</c:v>
                </c:pt>
                <c:pt idx="61">
                  <c:v>582.36893471000008</c:v>
                </c:pt>
                <c:pt idx="62">
                  <c:v>688.54082817999995</c:v>
                </c:pt>
                <c:pt idx="63">
                  <c:v>697.57534930999998</c:v>
                </c:pt>
                <c:pt idx="64">
                  <c:v>673.61406770000008</c:v>
                </c:pt>
                <c:pt idx="65">
                  <c:v>762.49222324000004</c:v>
                </c:pt>
                <c:pt idx="66">
                  <c:v>800.65448276999996</c:v>
                </c:pt>
                <c:pt idx="67">
                  <c:v>966.57784773000003</c:v>
                </c:pt>
                <c:pt idx="68">
                  <c:v>1043.13926423</c:v>
                </c:pt>
                <c:pt idx="69">
                  <c:v>1065.00313968</c:v>
                </c:pt>
                <c:pt idx="70">
                  <c:v>1167.3007989100001</c:v>
                </c:pt>
                <c:pt idx="71">
                  <c:v>1080.3511306099999</c:v>
                </c:pt>
                <c:pt idx="72">
                  <c:v>1063.5251682799999</c:v>
                </c:pt>
                <c:pt idx="73">
                  <c:v>1101.12778299</c:v>
                </c:pt>
                <c:pt idx="74">
                  <c:v>1110.41927302</c:v>
                </c:pt>
              </c:numCache>
            </c:numRef>
          </c:val>
          <c:smooth val="0"/>
          <c:extLst>
            <c:ext xmlns:c16="http://schemas.microsoft.com/office/drawing/2014/chart" uri="{C3380CC4-5D6E-409C-BE32-E72D297353CC}">
              <c16:uniqueId val="{00000003-7C9F-457F-B049-F50A6F4FA11D}"/>
            </c:ext>
          </c:extLst>
        </c:ser>
        <c:dLbls>
          <c:showLegendKey val="0"/>
          <c:showVal val="0"/>
          <c:showCatName val="0"/>
          <c:showSerName val="0"/>
          <c:showPercent val="0"/>
          <c:showBubbleSize val="0"/>
        </c:dLbls>
        <c:marker val="1"/>
        <c:smooth val="0"/>
        <c:axId val="1047113120"/>
        <c:axId val="1047113512"/>
      </c:lineChart>
      <c:lineChart>
        <c:grouping val="standard"/>
        <c:varyColors val="0"/>
        <c:ser>
          <c:idx val="0"/>
          <c:order val="0"/>
          <c:tx>
            <c:strRef>
              <c:f>'6'!$B$49</c:f>
              <c:strCache>
                <c:ptCount val="1"/>
                <c:pt idx="0">
                  <c:v>Australia </c:v>
                </c:pt>
              </c:strCache>
            </c:strRef>
          </c:tx>
          <c:spPr>
            <a:ln>
              <a:solidFill>
                <a:schemeClr val="accent3"/>
              </a:solidFill>
            </a:ln>
          </c:spPr>
          <c:marker>
            <c:symbol val="none"/>
          </c:marker>
          <c:cat>
            <c:numRef>
              <c:f>'6'!$A$50:$A$121</c:f>
              <c:numCache>
                <c:formatCode>[$-409]mmm\-yy;@</c:formatCode>
                <c:ptCount val="72"/>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numCache>
            </c:numRef>
          </c:cat>
          <c:val>
            <c:numRef>
              <c:f>'6'!$B$50:$B$124</c:f>
              <c:numCache>
                <c:formatCode>#,##0</c:formatCode>
                <c:ptCount val="75"/>
                <c:pt idx="0">
                  <c:v>836.96736217</c:v>
                </c:pt>
                <c:pt idx="1">
                  <c:v>869.88687362999997</c:v>
                </c:pt>
                <c:pt idx="2">
                  <c:v>903.44811521999998</c:v>
                </c:pt>
                <c:pt idx="3">
                  <c:v>963.65213790999996</c:v>
                </c:pt>
                <c:pt idx="4">
                  <c:v>1009.9771852599999</c:v>
                </c:pt>
                <c:pt idx="5">
                  <c:v>1050.93994582</c:v>
                </c:pt>
                <c:pt idx="6">
                  <c:v>1076.83436308</c:v>
                </c:pt>
                <c:pt idx="7">
                  <c:v>1082.5985874</c:v>
                </c:pt>
                <c:pt idx="8">
                  <c:v>1114.5101948199999</c:v>
                </c:pt>
                <c:pt idx="9">
                  <c:v>1089.40790124</c:v>
                </c:pt>
                <c:pt idx="10">
                  <c:v>1147.60319452</c:v>
                </c:pt>
                <c:pt idx="11">
                  <c:v>1165.3778465099999</c:v>
                </c:pt>
                <c:pt idx="12">
                  <c:v>1181.1421869000001</c:v>
                </c:pt>
                <c:pt idx="13">
                  <c:v>1235.64764537</c:v>
                </c:pt>
                <c:pt idx="14">
                  <c:v>1190.91009786</c:v>
                </c:pt>
                <c:pt idx="15">
                  <c:v>1210.5692755299999</c:v>
                </c:pt>
                <c:pt idx="16">
                  <c:v>1207.31671044</c:v>
                </c:pt>
                <c:pt idx="17">
                  <c:v>1218.4640133199998</c:v>
                </c:pt>
                <c:pt idx="18">
                  <c:v>1297.8152415999998</c:v>
                </c:pt>
                <c:pt idx="19">
                  <c:v>1392.4391309800001</c:v>
                </c:pt>
                <c:pt idx="20">
                  <c:v>1477.7183552700001</c:v>
                </c:pt>
                <c:pt idx="21">
                  <c:v>1563.4667304700001</c:v>
                </c:pt>
                <c:pt idx="22">
                  <c:v>1706.2756409799999</c:v>
                </c:pt>
                <c:pt idx="23">
                  <c:v>1769.9049784700001</c:v>
                </c:pt>
                <c:pt idx="24">
                  <c:v>1859.07449075</c:v>
                </c:pt>
                <c:pt idx="25">
                  <c:v>1835.5716205599999</c:v>
                </c:pt>
                <c:pt idx="26">
                  <c:v>1832.8851725499999</c:v>
                </c:pt>
                <c:pt idx="27">
                  <c:v>1790.9043772499999</c:v>
                </c:pt>
                <c:pt idx="28">
                  <c:v>1811.7941590599999</c:v>
                </c:pt>
                <c:pt idx="29">
                  <c:v>1848.5008930699998</c:v>
                </c:pt>
                <c:pt idx="30">
                  <c:v>1890.9428438900002</c:v>
                </c:pt>
                <c:pt idx="31">
                  <c:v>1936.0390739300001</c:v>
                </c:pt>
                <c:pt idx="32">
                  <c:v>1903.34093723</c:v>
                </c:pt>
                <c:pt idx="33">
                  <c:v>1941.9380707</c:v>
                </c:pt>
                <c:pt idx="34">
                  <c:v>1925.44201342</c:v>
                </c:pt>
                <c:pt idx="35">
                  <c:v>1955.7221957300001</c:v>
                </c:pt>
                <c:pt idx="36">
                  <c:v>2045.9002681900001</c:v>
                </c:pt>
                <c:pt idx="37">
                  <c:v>2118.4417819800001</c:v>
                </c:pt>
                <c:pt idx="38">
                  <c:v>2243.62620466</c:v>
                </c:pt>
                <c:pt idx="39">
                  <c:v>2259.1823287399998</c:v>
                </c:pt>
                <c:pt idx="40">
                  <c:v>2215.3847315500002</c:v>
                </c:pt>
                <c:pt idx="41">
                  <c:v>2159.8747525600002</c:v>
                </c:pt>
                <c:pt idx="42">
                  <c:v>2122.4190850300001</c:v>
                </c:pt>
                <c:pt idx="43">
                  <c:v>2104.7690569599999</c:v>
                </c:pt>
                <c:pt idx="44">
                  <c:v>2185.8153248200001</c:v>
                </c:pt>
                <c:pt idx="45">
                  <c:v>2263.2092055600001</c:v>
                </c:pt>
                <c:pt idx="46">
                  <c:v>2312.6937275300002</c:v>
                </c:pt>
                <c:pt idx="47">
                  <c:v>2315.33144696</c:v>
                </c:pt>
                <c:pt idx="48">
                  <c:v>2254.5254682300001</c:v>
                </c:pt>
                <c:pt idx="49">
                  <c:v>2210.3135924799999</c:v>
                </c:pt>
                <c:pt idx="50">
                  <c:v>2215.86261092</c:v>
                </c:pt>
                <c:pt idx="51">
                  <c:v>2177.9249418700001</c:v>
                </c:pt>
                <c:pt idx="52">
                  <c:v>2205.1314793800002</c:v>
                </c:pt>
                <c:pt idx="53">
                  <c:v>2224.5310529799999</c:v>
                </c:pt>
                <c:pt idx="54">
                  <c:v>2209.2834126999996</c:v>
                </c:pt>
                <c:pt idx="55">
                  <c:v>2222.03849812</c:v>
                </c:pt>
                <c:pt idx="56">
                  <c:v>2245.12231432</c:v>
                </c:pt>
                <c:pt idx="57">
                  <c:v>2223.7350264299998</c:v>
                </c:pt>
                <c:pt idx="58">
                  <c:v>2184.1879397199996</c:v>
                </c:pt>
                <c:pt idx="59">
                  <c:v>2194.8085574899997</c:v>
                </c:pt>
                <c:pt idx="60">
                  <c:v>2270.73051154</c:v>
                </c:pt>
                <c:pt idx="61">
                  <c:v>2231.6891043699998</c:v>
                </c:pt>
                <c:pt idx="62">
                  <c:v>2160.07415704</c:v>
                </c:pt>
                <c:pt idx="63">
                  <c:v>2096.32313127</c:v>
                </c:pt>
                <c:pt idx="64">
                  <c:v>1965.7664729600001</c:v>
                </c:pt>
                <c:pt idx="65">
                  <c:v>2044.1700030699999</c:v>
                </c:pt>
                <c:pt idx="66">
                  <c:v>2191.0161652600004</c:v>
                </c:pt>
                <c:pt idx="67">
                  <c:v>2294.7734473800001</c:v>
                </c:pt>
                <c:pt idx="68">
                  <c:v>2411.3333141999997</c:v>
                </c:pt>
                <c:pt idx="69">
                  <c:v>2439.5949744899999</c:v>
                </c:pt>
                <c:pt idx="70">
                  <c:v>2512.92432719</c:v>
                </c:pt>
                <c:pt idx="71">
                  <c:v>2485.7858812099998</c:v>
                </c:pt>
                <c:pt idx="72">
                  <c:v>2441.30757584</c:v>
                </c:pt>
                <c:pt idx="73">
                  <c:v>2487.4867222500002</c:v>
                </c:pt>
                <c:pt idx="74">
                  <c:v>2412.5036923400003</c:v>
                </c:pt>
              </c:numCache>
            </c:numRef>
          </c:val>
          <c:smooth val="0"/>
          <c:extLst>
            <c:ext xmlns:c16="http://schemas.microsoft.com/office/drawing/2014/chart" uri="{C3380CC4-5D6E-409C-BE32-E72D297353CC}">
              <c16:uniqueId val="{00000004-7C9F-457F-B049-F50A6F4FA11D}"/>
            </c:ext>
          </c:extLst>
        </c:ser>
        <c:dLbls>
          <c:showLegendKey val="0"/>
          <c:showVal val="0"/>
          <c:showCatName val="0"/>
          <c:showSerName val="0"/>
          <c:showPercent val="0"/>
          <c:showBubbleSize val="0"/>
        </c:dLbls>
        <c:marker val="1"/>
        <c:smooth val="0"/>
        <c:axId val="585243808"/>
        <c:axId val="1047113904"/>
      </c:lineChart>
      <c:dateAx>
        <c:axId val="1047113120"/>
        <c:scaling>
          <c:orientation val="minMax"/>
          <c:min val="36220"/>
        </c:scaling>
        <c:delete val="0"/>
        <c:axPos val="b"/>
        <c:numFmt formatCode="yyyy" sourceLinked="0"/>
        <c:majorTickMark val="out"/>
        <c:minorTickMark val="in"/>
        <c:tickLblPos val="nextTo"/>
        <c:crossAx val="1047113512"/>
        <c:crosses val="autoZero"/>
        <c:auto val="0"/>
        <c:lblOffset val="100"/>
        <c:baseTimeUnit val="months"/>
        <c:majorUnit val="2"/>
        <c:majorTimeUnit val="years"/>
        <c:minorUnit val="1"/>
        <c:minorTimeUnit val="years"/>
      </c:dateAx>
      <c:valAx>
        <c:axId val="1047113512"/>
        <c:scaling>
          <c:orientation val="minMax"/>
          <c:max val="3000"/>
        </c:scaling>
        <c:delete val="0"/>
        <c:axPos val="l"/>
        <c:title>
          <c:tx>
            <c:rich>
              <a:bodyPr rot="-5400000" vert="horz"/>
              <a:lstStyle/>
              <a:p>
                <a:pPr>
                  <a:defRPr b="0"/>
                </a:pPr>
                <a:r>
                  <a:rPr lang="en-NZ" b="0"/>
                  <a:t>NZ$m per year</a:t>
                </a:r>
              </a:p>
            </c:rich>
          </c:tx>
          <c:overlay val="0"/>
        </c:title>
        <c:numFmt formatCode="#,##0" sourceLinked="1"/>
        <c:majorTickMark val="out"/>
        <c:minorTickMark val="none"/>
        <c:tickLblPos val="nextTo"/>
        <c:crossAx val="1047113120"/>
        <c:crosses val="autoZero"/>
        <c:crossBetween val="between"/>
      </c:valAx>
      <c:valAx>
        <c:axId val="1047113904"/>
        <c:scaling>
          <c:orientation val="minMax"/>
        </c:scaling>
        <c:delete val="0"/>
        <c:axPos val="r"/>
        <c:numFmt formatCode="#,##0" sourceLinked="1"/>
        <c:majorTickMark val="out"/>
        <c:minorTickMark val="none"/>
        <c:tickLblPos val="nextTo"/>
        <c:crossAx val="585243808"/>
        <c:crosses val="max"/>
        <c:crossBetween val="between"/>
      </c:valAx>
      <c:dateAx>
        <c:axId val="585243808"/>
        <c:scaling>
          <c:orientation val="minMax"/>
        </c:scaling>
        <c:delete val="1"/>
        <c:axPos val="b"/>
        <c:numFmt formatCode="[$-409]mmm\-yy;@" sourceLinked="1"/>
        <c:majorTickMark val="out"/>
        <c:minorTickMark val="none"/>
        <c:tickLblPos val="nextTo"/>
        <c:crossAx val="1047113904"/>
        <c:crosses val="autoZero"/>
        <c:auto val="1"/>
        <c:lblOffset val="100"/>
        <c:baseTimeUnit val="months"/>
      </c:dateAx>
    </c:plotArea>
    <c:legend>
      <c:legendPos val="t"/>
      <c:layout>
        <c:manualLayout>
          <c:xMode val="edge"/>
          <c:yMode val="edge"/>
          <c:x val="0.1492276455026455"/>
          <c:y val="0.14428611111111111"/>
          <c:w val="0.72506322751322749"/>
          <c:h val="5.9082777777777776E-2"/>
        </c:manualLayout>
      </c:layou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Visitor numbers to NZ</a:t>
            </a:r>
          </a:p>
          <a:p>
            <a:pPr>
              <a:defRPr/>
            </a:pPr>
            <a:r>
              <a:rPr lang="en-NZ" b="0" baseline="0"/>
              <a:t>Top 5 markets</a:t>
            </a:r>
          </a:p>
        </c:rich>
      </c:tx>
      <c:overlay val="0"/>
    </c:title>
    <c:autoTitleDeleted val="0"/>
    <c:plotArea>
      <c:layout/>
      <c:lineChart>
        <c:grouping val="standard"/>
        <c:varyColors val="0"/>
        <c:ser>
          <c:idx val="2"/>
          <c:order val="1"/>
          <c:tx>
            <c:strRef>
              <c:f>'6'!$M$49</c:f>
              <c:strCache>
                <c:ptCount val="1"/>
                <c:pt idx="0">
                  <c:v>China</c:v>
                </c:pt>
              </c:strCache>
            </c:strRef>
          </c:tx>
          <c:spPr>
            <a:ln>
              <a:solidFill>
                <a:srgbClr val="FF0000"/>
              </a:solidFill>
            </a:ln>
          </c:spPr>
          <c:marker>
            <c:symbol val="none"/>
          </c:marker>
          <c:cat>
            <c:numRef>
              <c:f>'6'!$A$50:$A$124</c:f>
              <c:numCache>
                <c:formatCode>[$-409]mmm\-yy;@</c:formatCode>
                <c:ptCount val="75"/>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pt idx="72">
                  <c:v>42614</c:v>
                </c:pt>
                <c:pt idx="73">
                  <c:v>42705</c:v>
                </c:pt>
                <c:pt idx="74">
                  <c:v>42795</c:v>
                </c:pt>
              </c:numCache>
            </c:numRef>
          </c:cat>
          <c:val>
            <c:numRef>
              <c:f>'6'!$M$50:$M$124</c:f>
              <c:numCache>
                <c:formatCode>#,##0</c:formatCode>
                <c:ptCount val="75"/>
                <c:pt idx="0">
                  <c:v>14208</c:v>
                </c:pt>
                <c:pt idx="1">
                  <c:v>14454</c:v>
                </c:pt>
                <c:pt idx="2">
                  <c:v>12856</c:v>
                </c:pt>
                <c:pt idx="3">
                  <c:v>11253</c:v>
                </c:pt>
                <c:pt idx="4">
                  <c:v>12791</c:v>
                </c:pt>
                <c:pt idx="5">
                  <c:v>15018</c:v>
                </c:pt>
                <c:pt idx="6">
                  <c:v>17589</c:v>
                </c:pt>
                <c:pt idx="7">
                  <c:v>22578</c:v>
                </c:pt>
                <c:pt idx="8">
                  <c:v>25007</c:v>
                </c:pt>
                <c:pt idx="9">
                  <c:v>25322</c:v>
                </c:pt>
                <c:pt idx="10">
                  <c:v>30605</c:v>
                </c:pt>
                <c:pt idx="11">
                  <c:v>31104</c:v>
                </c:pt>
                <c:pt idx="12">
                  <c:v>34744</c:v>
                </c:pt>
                <c:pt idx="13">
                  <c:v>40503</c:v>
                </c:pt>
                <c:pt idx="14">
                  <c:v>42558</c:v>
                </c:pt>
                <c:pt idx="15">
                  <c:v>47675</c:v>
                </c:pt>
                <c:pt idx="16">
                  <c:v>50233</c:v>
                </c:pt>
                <c:pt idx="17">
                  <c:v>57050</c:v>
                </c:pt>
                <c:pt idx="18">
                  <c:v>62197</c:v>
                </c:pt>
                <c:pt idx="19">
                  <c:v>55579</c:v>
                </c:pt>
                <c:pt idx="20">
                  <c:v>52565</c:v>
                </c:pt>
                <c:pt idx="21">
                  <c:v>53570</c:v>
                </c:pt>
                <c:pt idx="22">
                  <c:v>55084</c:v>
                </c:pt>
                <c:pt idx="23">
                  <c:v>66315</c:v>
                </c:pt>
                <c:pt idx="24">
                  <c:v>71342</c:v>
                </c:pt>
                <c:pt idx="25">
                  <c:v>77090</c:v>
                </c:pt>
                <c:pt idx="26">
                  <c:v>78339</c:v>
                </c:pt>
                <c:pt idx="27">
                  <c:v>77587</c:v>
                </c:pt>
                <c:pt idx="28">
                  <c:v>78377</c:v>
                </c:pt>
                <c:pt idx="29">
                  <c:v>80495</c:v>
                </c:pt>
                <c:pt idx="30">
                  <c:v>82251</c:v>
                </c:pt>
                <c:pt idx="31">
                  <c:v>87765</c:v>
                </c:pt>
                <c:pt idx="32">
                  <c:v>91170</c:v>
                </c:pt>
                <c:pt idx="33">
                  <c:v>95905</c:v>
                </c:pt>
                <c:pt idx="34">
                  <c:v>102411</c:v>
                </c:pt>
                <c:pt idx="35">
                  <c:v>104154</c:v>
                </c:pt>
                <c:pt idx="36">
                  <c:v>106498</c:v>
                </c:pt>
                <c:pt idx="37">
                  <c:v>107905</c:v>
                </c:pt>
                <c:pt idx="38">
                  <c:v>109928</c:v>
                </c:pt>
                <c:pt idx="39">
                  <c:v>111465</c:v>
                </c:pt>
                <c:pt idx="40">
                  <c:v>104024</c:v>
                </c:pt>
                <c:pt idx="41">
                  <c:v>98290</c:v>
                </c:pt>
                <c:pt idx="42">
                  <c:v>98857</c:v>
                </c:pt>
                <c:pt idx="43">
                  <c:v>91568</c:v>
                </c:pt>
                <c:pt idx="44">
                  <c:v>88962</c:v>
                </c:pt>
                <c:pt idx="45">
                  <c:v>87618</c:v>
                </c:pt>
                <c:pt idx="46">
                  <c:v>87041</c:v>
                </c:pt>
                <c:pt idx="47">
                  <c:v>90427</c:v>
                </c:pt>
                <c:pt idx="48">
                  <c:v>99576</c:v>
                </c:pt>
                <c:pt idx="49">
                  <c:v>107599</c:v>
                </c:pt>
                <c:pt idx="50">
                  <c:v>113397</c:v>
                </c:pt>
                <c:pt idx="51">
                  <c:v>116083</c:v>
                </c:pt>
                <c:pt idx="52">
                  <c:v>120098</c:v>
                </c:pt>
                <c:pt idx="53">
                  <c:v>128143</c:v>
                </c:pt>
                <c:pt idx="54">
                  <c:v>142235</c:v>
                </c:pt>
                <c:pt idx="55">
                  <c:v>157386</c:v>
                </c:pt>
                <c:pt idx="56">
                  <c:v>165570</c:v>
                </c:pt>
                <c:pt idx="57">
                  <c:v>175826</c:v>
                </c:pt>
                <c:pt idx="58">
                  <c:v>190560</c:v>
                </c:pt>
                <c:pt idx="59">
                  <c:v>204045</c:v>
                </c:pt>
                <c:pt idx="60">
                  <c:v>218459</c:v>
                </c:pt>
                <c:pt idx="61">
                  <c:v>218267</c:v>
                </c:pt>
                <c:pt idx="62">
                  <c:v>229566</c:v>
                </c:pt>
                <c:pt idx="63">
                  <c:v>234544</c:v>
                </c:pt>
                <c:pt idx="64">
                  <c:v>232060</c:v>
                </c:pt>
                <c:pt idx="65">
                  <c:v>253473</c:v>
                </c:pt>
                <c:pt idx="66">
                  <c:v>276633</c:v>
                </c:pt>
                <c:pt idx="67">
                  <c:v>294925</c:v>
                </c:pt>
                <c:pt idx="68">
                  <c:v>305718</c:v>
                </c:pt>
                <c:pt idx="69">
                  <c:v>334538</c:v>
                </c:pt>
                <c:pt idx="70">
                  <c:v>356692</c:v>
                </c:pt>
                <c:pt idx="71">
                  <c:v>376807</c:v>
                </c:pt>
                <c:pt idx="72">
                  <c:v>382550</c:v>
                </c:pt>
                <c:pt idx="73">
                  <c:v>382893</c:v>
                </c:pt>
                <c:pt idx="74">
                  <c:v>377777</c:v>
                </c:pt>
              </c:numCache>
            </c:numRef>
          </c:val>
          <c:smooth val="0"/>
          <c:extLst>
            <c:ext xmlns:c16="http://schemas.microsoft.com/office/drawing/2014/chart" uri="{C3380CC4-5D6E-409C-BE32-E72D297353CC}">
              <c16:uniqueId val="{00000000-BF53-4A62-92AE-672BE43744B1}"/>
            </c:ext>
          </c:extLst>
        </c:ser>
        <c:ser>
          <c:idx val="4"/>
          <c:order val="2"/>
          <c:tx>
            <c:strRef>
              <c:f>'6'!$F$49</c:f>
              <c:strCache>
                <c:ptCount val="1"/>
                <c:pt idx="0">
                  <c:v>Japan</c:v>
                </c:pt>
              </c:strCache>
            </c:strRef>
          </c:tx>
          <c:spPr>
            <a:ln>
              <a:solidFill>
                <a:schemeClr val="accent1"/>
              </a:solidFill>
              <a:prstDash val="sysDash"/>
            </a:ln>
          </c:spPr>
          <c:marker>
            <c:symbol val="none"/>
          </c:marker>
          <c:cat>
            <c:numRef>
              <c:f>'6'!$A$50:$A$124</c:f>
              <c:numCache>
                <c:formatCode>[$-409]mmm\-yy;@</c:formatCode>
                <c:ptCount val="75"/>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pt idx="72">
                  <c:v>42614</c:v>
                </c:pt>
                <c:pt idx="73">
                  <c:v>42705</c:v>
                </c:pt>
                <c:pt idx="74">
                  <c:v>42795</c:v>
                </c:pt>
              </c:numCache>
            </c:numRef>
          </c:cat>
          <c:val>
            <c:numRef>
              <c:f>'6'!$O$50:$O$124</c:f>
              <c:numCache>
                <c:formatCode>#,##0</c:formatCode>
                <c:ptCount val="75"/>
                <c:pt idx="0">
                  <c:v>139746</c:v>
                </c:pt>
                <c:pt idx="1">
                  <c:v>137646</c:v>
                </c:pt>
                <c:pt idx="2">
                  <c:v>136916</c:v>
                </c:pt>
                <c:pt idx="3">
                  <c:v>138494</c:v>
                </c:pt>
                <c:pt idx="4">
                  <c:v>135753</c:v>
                </c:pt>
                <c:pt idx="5">
                  <c:v>139562</c:v>
                </c:pt>
                <c:pt idx="6">
                  <c:v>136064</c:v>
                </c:pt>
                <c:pt idx="7">
                  <c:v>136707</c:v>
                </c:pt>
                <c:pt idx="8">
                  <c:v>135526</c:v>
                </c:pt>
                <c:pt idx="9">
                  <c:v>136667</c:v>
                </c:pt>
                <c:pt idx="10">
                  <c:v>142043</c:v>
                </c:pt>
                <c:pt idx="11">
                  <c:v>144822</c:v>
                </c:pt>
                <c:pt idx="12">
                  <c:v>147226</c:v>
                </c:pt>
                <c:pt idx="13">
                  <c:v>134139</c:v>
                </c:pt>
                <c:pt idx="14">
                  <c:v>133810</c:v>
                </c:pt>
                <c:pt idx="15">
                  <c:v>134492</c:v>
                </c:pt>
                <c:pt idx="16">
                  <c:v>135458</c:v>
                </c:pt>
                <c:pt idx="17">
                  <c:v>155637</c:v>
                </c:pt>
                <c:pt idx="18">
                  <c:v>156247</c:v>
                </c:pt>
                <c:pt idx="19">
                  <c:v>146822</c:v>
                </c:pt>
                <c:pt idx="20">
                  <c:v>140729</c:v>
                </c:pt>
                <c:pt idx="21">
                  <c:v>132544</c:v>
                </c:pt>
                <c:pt idx="22">
                  <c:v>132124</c:v>
                </c:pt>
                <c:pt idx="23">
                  <c:v>142164</c:v>
                </c:pt>
                <c:pt idx="24">
                  <c:v>142680</c:v>
                </c:pt>
                <c:pt idx="25">
                  <c:v>145254</c:v>
                </c:pt>
                <c:pt idx="26">
                  <c:v>137900</c:v>
                </c:pt>
                <c:pt idx="27">
                  <c:v>137635</c:v>
                </c:pt>
                <c:pt idx="28">
                  <c:v>136616</c:v>
                </c:pt>
                <c:pt idx="29">
                  <c:v>132876</c:v>
                </c:pt>
                <c:pt idx="30">
                  <c:v>132130</c:v>
                </c:pt>
                <c:pt idx="31">
                  <c:v>122978</c:v>
                </c:pt>
                <c:pt idx="32">
                  <c:v>121980</c:v>
                </c:pt>
                <c:pt idx="33">
                  <c:v>115244</c:v>
                </c:pt>
                <c:pt idx="34">
                  <c:v>110449</c:v>
                </c:pt>
                <c:pt idx="35">
                  <c:v>109701</c:v>
                </c:pt>
                <c:pt idx="36">
                  <c:v>106682</c:v>
                </c:pt>
                <c:pt idx="37">
                  <c:v>103683</c:v>
                </c:pt>
                <c:pt idx="38">
                  <c:v>100071</c:v>
                </c:pt>
                <c:pt idx="39">
                  <c:v>99086</c:v>
                </c:pt>
                <c:pt idx="40">
                  <c:v>97074</c:v>
                </c:pt>
                <c:pt idx="41">
                  <c:v>88203</c:v>
                </c:pt>
                <c:pt idx="42">
                  <c:v>81914</c:v>
                </c:pt>
                <c:pt idx="43">
                  <c:v>74036</c:v>
                </c:pt>
                <c:pt idx="44">
                  <c:v>66989</c:v>
                </c:pt>
                <c:pt idx="45">
                  <c:v>66447</c:v>
                </c:pt>
                <c:pt idx="46">
                  <c:v>65109</c:v>
                </c:pt>
                <c:pt idx="47">
                  <c:v>67573</c:v>
                </c:pt>
                <c:pt idx="48">
                  <c:v>71199</c:v>
                </c:pt>
                <c:pt idx="49">
                  <c:v>71752</c:v>
                </c:pt>
                <c:pt idx="50">
                  <c:v>72156</c:v>
                </c:pt>
                <c:pt idx="51">
                  <c:v>66580</c:v>
                </c:pt>
                <c:pt idx="52">
                  <c:v>65856</c:v>
                </c:pt>
                <c:pt idx="53">
                  <c:v>61356</c:v>
                </c:pt>
                <c:pt idx="54">
                  <c:v>56525</c:v>
                </c:pt>
                <c:pt idx="55">
                  <c:v>59425</c:v>
                </c:pt>
                <c:pt idx="56">
                  <c:v>59233</c:v>
                </c:pt>
                <c:pt idx="57">
                  <c:v>60002</c:v>
                </c:pt>
                <c:pt idx="58">
                  <c:v>62688</c:v>
                </c:pt>
                <c:pt idx="59">
                  <c:v>61648</c:v>
                </c:pt>
                <c:pt idx="60">
                  <c:v>62739</c:v>
                </c:pt>
                <c:pt idx="61">
                  <c:v>65302</c:v>
                </c:pt>
                <c:pt idx="62">
                  <c:v>67826</c:v>
                </c:pt>
                <c:pt idx="63">
                  <c:v>71244</c:v>
                </c:pt>
                <c:pt idx="64">
                  <c:v>72895</c:v>
                </c:pt>
                <c:pt idx="65">
                  <c:v>74879</c:v>
                </c:pt>
                <c:pt idx="66">
                  <c:v>77175</c:v>
                </c:pt>
                <c:pt idx="67">
                  <c:v>78032</c:v>
                </c:pt>
                <c:pt idx="68">
                  <c:v>78966</c:v>
                </c:pt>
                <c:pt idx="69">
                  <c:v>80881</c:v>
                </c:pt>
                <c:pt idx="70">
                  <c:v>84068</c:v>
                </c:pt>
                <c:pt idx="71">
                  <c:v>87058</c:v>
                </c:pt>
                <c:pt idx="72">
                  <c:v>89206</c:v>
                </c:pt>
                <c:pt idx="73">
                  <c:v>92308</c:v>
                </c:pt>
                <c:pt idx="74">
                  <c:v>93329</c:v>
                </c:pt>
              </c:numCache>
            </c:numRef>
          </c:val>
          <c:smooth val="0"/>
          <c:extLst>
            <c:ext xmlns:c16="http://schemas.microsoft.com/office/drawing/2014/chart" uri="{C3380CC4-5D6E-409C-BE32-E72D297353CC}">
              <c16:uniqueId val="{00000001-BF53-4A62-92AE-672BE43744B1}"/>
            </c:ext>
          </c:extLst>
        </c:ser>
        <c:ser>
          <c:idx val="6"/>
          <c:order val="3"/>
          <c:tx>
            <c:strRef>
              <c:f>'6'!$H$49</c:f>
              <c:strCache>
                <c:ptCount val="1"/>
                <c:pt idx="0">
                  <c:v>UK</c:v>
                </c:pt>
              </c:strCache>
            </c:strRef>
          </c:tx>
          <c:spPr>
            <a:ln>
              <a:solidFill>
                <a:schemeClr val="bg1">
                  <a:lumMod val="65000"/>
                </a:schemeClr>
              </a:solidFill>
            </a:ln>
          </c:spPr>
          <c:marker>
            <c:symbol val="none"/>
          </c:marker>
          <c:cat>
            <c:numRef>
              <c:f>'6'!$A$50:$A$124</c:f>
              <c:numCache>
                <c:formatCode>[$-409]mmm\-yy;@</c:formatCode>
                <c:ptCount val="75"/>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pt idx="72">
                  <c:v>42614</c:v>
                </c:pt>
                <c:pt idx="73">
                  <c:v>42705</c:v>
                </c:pt>
                <c:pt idx="74">
                  <c:v>42795</c:v>
                </c:pt>
              </c:numCache>
            </c:numRef>
          </c:cat>
          <c:val>
            <c:numRef>
              <c:f>'6'!$Q$50:$Q$124</c:f>
              <c:numCache>
                <c:formatCode>#,##0</c:formatCode>
                <c:ptCount val="75"/>
                <c:pt idx="0">
                  <c:v>143977</c:v>
                </c:pt>
                <c:pt idx="1">
                  <c:v>146338</c:v>
                </c:pt>
                <c:pt idx="2">
                  <c:v>148841</c:v>
                </c:pt>
                <c:pt idx="3">
                  <c:v>151235</c:v>
                </c:pt>
                <c:pt idx="4">
                  <c:v>153139</c:v>
                </c:pt>
                <c:pt idx="5">
                  <c:v>156111</c:v>
                </c:pt>
                <c:pt idx="6">
                  <c:v>161365</c:v>
                </c:pt>
                <c:pt idx="7">
                  <c:v>168909</c:v>
                </c:pt>
                <c:pt idx="8">
                  <c:v>173845</c:v>
                </c:pt>
                <c:pt idx="9">
                  <c:v>180494</c:v>
                </c:pt>
                <c:pt idx="10">
                  <c:v>191778</c:v>
                </c:pt>
                <c:pt idx="11">
                  <c:v>189999</c:v>
                </c:pt>
                <c:pt idx="12">
                  <c:v>191388</c:v>
                </c:pt>
                <c:pt idx="13">
                  <c:v>190058</c:v>
                </c:pt>
                <c:pt idx="14">
                  <c:v>200970</c:v>
                </c:pt>
                <c:pt idx="15">
                  <c:v>211057</c:v>
                </c:pt>
                <c:pt idx="16">
                  <c:v>213231</c:v>
                </c:pt>
                <c:pt idx="17">
                  <c:v>220698</c:v>
                </c:pt>
                <c:pt idx="18">
                  <c:v>228422</c:v>
                </c:pt>
                <c:pt idx="19">
                  <c:v>230398</c:v>
                </c:pt>
                <c:pt idx="20">
                  <c:v>234347</c:v>
                </c:pt>
                <c:pt idx="21">
                  <c:v>240558</c:v>
                </c:pt>
                <c:pt idx="22">
                  <c:v>256348</c:v>
                </c:pt>
                <c:pt idx="23">
                  <c:v>262188</c:v>
                </c:pt>
                <c:pt idx="24">
                  <c:v>261926</c:v>
                </c:pt>
                <c:pt idx="25">
                  <c:v>263045</c:v>
                </c:pt>
                <c:pt idx="26">
                  <c:v>261264</c:v>
                </c:pt>
                <c:pt idx="27">
                  <c:v>261653</c:v>
                </c:pt>
                <c:pt idx="28">
                  <c:v>280059</c:v>
                </c:pt>
                <c:pt idx="29">
                  <c:v>278694</c:v>
                </c:pt>
                <c:pt idx="30">
                  <c:v>284395</c:v>
                </c:pt>
                <c:pt idx="31">
                  <c:v>281238</c:v>
                </c:pt>
                <c:pt idx="32">
                  <c:v>263072</c:v>
                </c:pt>
                <c:pt idx="33">
                  <c:v>266748</c:v>
                </c:pt>
                <c:pt idx="34">
                  <c:v>270266</c:v>
                </c:pt>
                <c:pt idx="35">
                  <c:v>273535</c:v>
                </c:pt>
                <c:pt idx="36">
                  <c:v>272843</c:v>
                </c:pt>
                <c:pt idx="37">
                  <c:v>267074</c:v>
                </c:pt>
                <c:pt idx="38">
                  <c:v>265139</c:v>
                </c:pt>
                <c:pt idx="39">
                  <c:v>264232</c:v>
                </c:pt>
                <c:pt idx="40">
                  <c:v>262544</c:v>
                </c:pt>
                <c:pt idx="41">
                  <c:v>258365</c:v>
                </c:pt>
                <c:pt idx="42">
                  <c:v>244439</c:v>
                </c:pt>
                <c:pt idx="43">
                  <c:v>237073</c:v>
                </c:pt>
                <c:pt idx="44">
                  <c:v>233967</c:v>
                </c:pt>
                <c:pt idx="45">
                  <c:v>234215</c:v>
                </c:pt>
                <c:pt idx="46">
                  <c:v>231889</c:v>
                </c:pt>
                <c:pt idx="47">
                  <c:v>228370</c:v>
                </c:pt>
                <c:pt idx="48">
                  <c:v>222924</c:v>
                </c:pt>
                <c:pt idx="49">
                  <c:v>217695</c:v>
                </c:pt>
                <c:pt idx="50">
                  <c:v>206736</c:v>
                </c:pt>
                <c:pt idx="51">
                  <c:v>202005</c:v>
                </c:pt>
                <c:pt idx="52">
                  <c:v>201216</c:v>
                </c:pt>
                <c:pt idx="53">
                  <c:v>209127</c:v>
                </c:pt>
                <c:pt idx="54">
                  <c:v>200033</c:v>
                </c:pt>
                <c:pt idx="55">
                  <c:v>195015</c:v>
                </c:pt>
                <c:pt idx="56">
                  <c:v>190156</c:v>
                </c:pt>
                <c:pt idx="57">
                  <c:v>174201</c:v>
                </c:pt>
                <c:pt idx="58">
                  <c:v>170937</c:v>
                </c:pt>
                <c:pt idx="59">
                  <c:v>170688</c:v>
                </c:pt>
                <c:pt idx="60">
                  <c:v>173380</c:v>
                </c:pt>
                <c:pt idx="61">
                  <c:v>175987</c:v>
                </c:pt>
                <c:pt idx="62">
                  <c:v>184069</c:v>
                </c:pt>
                <c:pt idx="63">
                  <c:v>186262</c:v>
                </c:pt>
                <c:pt idx="64">
                  <c:v>186458</c:v>
                </c:pt>
                <c:pt idx="65">
                  <c:v>188105</c:v>
                </c:pt>
                <c:pt idx="66">
                  <c:v>191888</c:v>
                </c:pt>
                <c:pt idx="67">
                  <c:v>192447</c:v>
                </c:pt>
                <c:pt idx="68">
                  <c:v>192593</c:v>
                </c:pt>
                <c:pt idx="69">
                  <c:v>193412</c:v>
                </c:pt>
                <c:pt idx="70">
                  <c:v>201447</c:v>
                </c:pt>
                <c:pt idx="71">
                  <c:v>203098</c:v>
                </c:pt>
                <c:pt idx="72">
                  <c:v>204096</c:v>
                </c:pt>
                <c:pt idx="73">
                  <c:v>206497</c:v>
                </c:pt>
                <c:pt idx="74">
                  <c:v>211686</c:v>
                </c:pt>
              </c:numCache>
            </c:numRef>
          </c:val>
          <c:smooth val="0"/>
          <c:extLst>
            <c:ext xmlns:c16="http://schemas.microsoft.com/office/drawing/2014/chart" uri="{C3380CC4-5D6E-409C-BE32-E72D297353CC}">
              <c16:uniqueId val="{00000002-BF53-4A62-92AE-672BE43744B1}"/>
            </c:ext>
          </c:extLst>
        </c:ser>
        <c:ser>
          <c:idx val="7"/>
          <c:order val="4"/>
          <c:tx>
            <c:strRef>
              <c:f>'6'!$I$49</c:f>
              <c:strCache>
                <c:ptCount val="1"/>
                <c:pt idx="0">
                  <c:v>USA</c:v>
                </c:pt>
              </c:strCache>
            </c:strRef>
          </c:tx>
          <c:marker>
            <c:symbol val="none"/>
          </c:marker>
          <c:cat>
            <c:numRef>
              <c:f>'6'!$A$50:$A$124</c:f>
              <c:numCache>
                <c:formatCode>[$-409]mmm\-yy;@</c:formatCode>
                <c:ptCount val="75"/>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pt idx="72">
                  <c:v>42614</c:v>
                </c:pt>
                <c:pt idx="73">
                  <c:v>42705</c:v>
                </c:pt>
                <c:pt idx="74">
                  <c:v>42795</c:v>
                </c:pt>
              </c:numCache>
            </c:numRef>
          </c:cat>
          <c:val>
            <c:numRef>
              <c:f>'6'!$R$50:$R$124</c:f>
              <c:numCache>
                <c:formatCode>#,##0</c:formatCode>
                <c:ptCount val="75"/>
                <c:pt idx="0">
                  <c:v>142831</c:v>
                </c:pt>
                <c:pt idx="1">
                  <c:v>149321</c:v>
                </c:pt>
                <c:pt idx="2">
                  <c:v>152522</c:v>
                </c:pt>
                <c:pt idx="3">
                  <c:v>151767</c:v>
                </c:pt>
                <c:pt idx="4">
                  <c:v>154602</c:v>
                </c:pt>
                <c:pt idx="5">
                  <c:v>157726</c:v>
                </c:pt>
                <c:pt idx="6">
                  <c:v>169316</c:v>
                </c:pt>
                <c:pt idx="7">
                  <c:v>173130</c:v>
                </c:pt>
                <c:pt idx="8">
                  <c:v>178253</c:v>
                </c:pt>
                <c:pt idx="9">
                  <c:v>179860</c:v>
                </c:pt>
                <c:pt idx="10">
                  <c:v>176488</c:v>
                </c:pt>
                <c:pt idx="11">
                  <c:v>179711</c:v>
                </c:pt>
                <c:pt idx="12">
                  <c:v>179238</c:v>
                </c:pt>
                <c:pt idx="13">
                  <c:v>173334</c:v>
                </c:pt>
                <c:pt idx="14">
                  <c:v>171701</c:v>
                </c:pt>
                <c:pt idx="15">
                  <c:v>169660</c:v>
                </c:pt>
                <c:pt idx="16">
                  <c:v>167958</c:v>
                </c:pt>
                <c:pt idx="17">
                  <c:v>177914</c:v>
                </c:pt>
                <c:pt idx="18">
                  <c:v>184671</c:v>
                </c:pt>
                <c:pt idx="19">
                  <c:v>186787</c:v>
                </c:pt>
                <c:pt idx="20">
                  <c:v>188337</c:v>
                </c:pt>
                <c:pt idx="21">
                  <c:v>190433</c:v>
                </c:pt>
                <c:pt idx="22">
                  <c:v>188352</c:v>
                </c:pt>
                <c:pt idx="23">
                  <c:v>191473</c:v>
                </c:pt>
                <c:pt idx="24">
                  <c:v>192592</c:v>
                </c:pt>
                <c:pt idx="25">
                  <c:v>191457</c:v>
                </c:pt>
                <c:pt idx="26">
                  <c:v>190890</c:v>
                </c:pt>
                <c:pt idx="27">
                  <c:v>190146</c:v>
                </c:pt>
                <c:pt idx="28">
                  <c:v>188300</c:v>
                </c:pt>
                <c:pt idx="29">
                  <c:v>187487</c:v>
                </c:pt>
                <c:pt idx="30">
                  <c:v>191526</c:v>
                </c:pt>
                <c:pt idx="31">
                  <c:v>192273</c:v>
                </c:pt>
                <c:pt idx="32">
                  <c:v>193596</c:v>
                </c:pt>
                <c:pt idx="33">
                  <c:v>193188</c:v>
                </c:pt>
                <c:pt idx="34">
                  <c:v>194295</c:v>
                </c:pt>
                <c:pt idx="35">
                  <c:v>194494</c:v>
                </c:pt>
                <c:pt idx="36">
                  <c:v>191019</c:v>
                </c:pt>
                <c:pt idx="37">
                  <c:v>187540</c:v>
                </c:pt>
                <c:pt idx="38">
                  <c:v>187267</c:v>
                </c:pt>
                <c:pt idx="39">
                  <c:v>182986</c:v>
                </c:pt>
                <c:pt idx="40">
                  <c:v>183500</c:v>
                </c:pt>
                <c:pt idx="41">
                  <c:v>181206</c:v>
                </c:pt>
                <c:pt idx="42">
                  <c:v>169059</c:v>
                </c:pt>
                <c:pt idx="43">
                  <c:v>167086</c:v>
                </c:pt>
                <c:pt idx="44">
                  <c:v>165824</c:v>
                </c:pt>
                <c:pt idx="45">
                  <c:v>164883</c:v>
                </c:pt>
                <c:pt idx="46">
                  <c:v>169451</c:v>
                </c:pt>
                <c:pt idx="47">
                  <c:v>170766</c:v>
                </c:pt>
                <c:pt idx="48">
                  <c:v>170885</c:v>
                </c:pt>
                <c:pt idx="49">
                  <c:v>167229</c:v>
                </c:pt>
                <c:pt idx="50">
                  <c:v>169404</c:v>
                </c:pt>
                <c:pt idx="51">
                  <c:v>165868</c:v>
                </c:pt>
                <c:pt idx="52">
                  <c:v>161679</c:v>
                </c:pt>
                <c:pt idx="53">
                  <c:v>162340</c:v>
                </c:pt>
                <c:pt idx="54">
                  <c:v>158458</c:v>
                </c:pt>
                <c:pt idx="55">
                  <c:v>156519</c:v>
                </c:pt>
                <c:pt idx="56">
                  <c:v>155017</c:v>
                </c:pt>
                <c:pt idx="57">
                  <c:v>154540</c:v>
                </c:pt>
                <c:pt idx="58">
                  <c:v>160302</c:v>
                </c:pt>
                <c:pt idx="59">
                  <c:v>164183</c:v>
                </c:pt>
                <c:pt idx="60">
                  <c:v>167046</c:v>
                </c:pt>
                <c:pt idx="61">
                  <c:v>176462</c:v>
                </c:pt>
                <c:pt idx="62">
                  <c:v>185963</c:v>
                </c:pt>
                <c:pt idx="63">
                  <c:v>191619</c:v>
                </c:pt>
                <c:pt idx="64">
                  <c:v>192473</c:v>
                </c:pt>
                <c:pt idx="65">
                  <c:v>198532</c:v>
                </c:pt>
                <c:pt idx="66">
                  <c:v>206704</c:v>
                </c:pt>
                <c:pt idx="67">
                  <c:v>212317</c:v>
                </c:pt>
                <c:pt idx="68">
                  <c:v>217021</c:v>
                </c:pt>
                <c:pt idx="69">
                  <c:v>221072</c:v>
                </c:pt>
                <c:pt idx="70">
                  <c:v>232434</c:v>
                </c:pt>
                <c:pt idx="71">
                  <c:v>237334</c:v>
                </c:pt>
                <c:pt idx="72">
                  <c:v>248130</c:v>
                </c:pt>
                <c:pt idx="73">
                  <c:v>264421</c:v>
                </c:pt>
                <c:pt idx="74">
                  <c:v>281597</c:v>
                </c:pt>
              </c:numCache>
            </c:numRef>
          </c:val>
          <c:smooth val="0"/>
          <c:extLst>
            <c:ext xmlns:c16="http://schemas.microsoft.com/office/drawing/2014/chart" uri="{C3380CC4-5D6E-409C-BE32-E72D297353CC}">
              <c16:uniqueId val="{00000003-BF53-4A62-92AE-672BE43744B1}"/>
            </c:ext>
          </c:extLst>
        </c:ser>
        <c:dLbls>
          <c:showLegendKey val="0"/>
          <c:showVal val="0"/>
          <c:showCatName val="0"/>
          <c:showSerName val="0"/>
          <c:showPercent val="0"/>
          <c:showBubbleSize val="0"/>
        </c:dLbls>
        <c:marker val="1"/>
        <c:smooth val="0"/>
        <c:axId val="585244592"/>
        <c:axId val="585244984"/>
      </c:lineChart>
      <c:lineChart>
        <c:grouping val="standard"/>
        <c:varyColors val="0"/>
        <c:ser>
          <c:idx val="0"/>
          <c:order val="0"/>
          <c:tx>
            <c:v>Australia, RHS</c:v>
          </c:tx>
          <c:spPr>
            <a:ln>
              <a:solidFill>
                <a:schemeClr val="accent3"/>
              </a:solidFill>
            </a:ln>
          </c:spPr>
          <c:marker>
            <c:symbol val="none"/>
          </c:marker>
          <c:cat>
            <c:numRef>
              <c:f>'6'!$A$50:$A$121</c:f>
              <c:numCache>
                <c:formatCode>[$-409]mmm\-yy;@</c:formatCode>
                <c:ptCount val="72"/>
                <c:pt idx="0">
                  <c:v>36039</c:v>
                </c:pt>
                <c:pt idx="1">
                  <c:v>36130</c:v>
                </c:pt>
                <c:pt idx="2">
                  <c:v>36220</c:v>
                </c:pt>
                <c:pt idx="3">
                  <c:v>36312</c:v>
                </c:pt>
                <c:pt idx="4">
                  <c:v>36404</c:v>
                </c:pt>
                <c:pt idx="5">
                  <c:v>36495</c:v>
                </c:pt>
                <c:pt idx="6">
                  <c:v>36586</c:v>
                </c:pt>
                <c:pt idx="7">
                  <c:v>36678</c:v>
                </c:pt>
                <c:pt idx="8">
                  <c:v>36770</c:v>
                </c:pt>
                <c:pt idx="9">
                  <c:v>36861</c:v>
                </c:pt>
                <c:pt idx="10">
                  <c:v>36951</c:v>
                </c:pt>
                <c:pt idx="11">
                  <c:v>37043</c:v>
                </c:pt>
                <c:pt idx="12">
                  <c:v>37135</c:v>
                </c:pt>
                <c:pt idx="13">
                  <c:v>37226</c:v>
                </c:pt>
                <c:pt idx="14">
                  <c:v>37316</c:v>
                </c:pt>
                <c:pt idx="15">
                  <c:v>37408</c:v>
                </c:pt>
                <c:pt idx="16">
                  <c:v>37500</c:v>
                </c:pt>
                <c:pt idx="17">
                  <c:v>37591</c:v>
                </c:pt>
                <c:pt idx="18">
                  <c:v>37681</c:v>
                </c:pt>
                <c:pt idx="19">
                  <c:v>37773</c:v>
                </c:pt>
                <c:pt idx="20">
                  <c:v>37865</c:v>
                </c:pt>
                <c:pt idx="21">
                  <c:v>37956</c:v>
                </c:pt>
                <c:pt idx="22">
                  <c:v>38047</c:v>
                </c:pt>
                <c:pt idx="23">
                  <c:v>38139</c:v>
                </c:pt>
                <c:pt idx="24">
                  <c:v>38231</c:v>
                </c:pt>
                <c:pt idx="25">
                  <c:v>38322</c:v>
                </c:pt>
                <c:pt idx="26">
                  <c:v>38412</c:v>
                </c:pt>
                <c:pt idx="27">
                  <c:v>38504</c:v>
                </c:pt>
                <c:pt idx="28">
                  <c:v>38596</c:v>
                </c:pt>
                <c:pt idx="29">
                  <c:v>38687</c:v>
                </c:pt>
                <c:pt idx="30">
                  <c:v>38777</c:v>
                </c:pt>
                <c:pt idx="31">
                  <c:v>38869</c:v>
                </c:pt>
                <c:pt idx="32">
                  <c:v>38961</c:v>
                </c:pt>
                <c:pt idx="33">
                  <c:v>39052</c:v>
                </c:pt>
                <c:pt idx="34">
                  <c:v>39142</c:v>
                </c:pt>
                <c:pt idx="35">
                  <c:v>39234</c:v>
                </c:pt>
                <c:pt idx="36">
                  <c:v>39326</c:v>
                </c:pt>
                <c:pt idx="37">
                  <c:v>39417</c:v>
                </c:pt>
                <c:pt idx="38">
                  <c:v>39508</c:v>
                </c:pt>
                <c:pt idx="39">
                  <c:v>39600</c:v>
                </c:pt>
                <c:pt idx="40">
                  <c:v>39692</c:v>
                </c:pt>
                <c:pt idx="41">
                  <c:v>39783</c:v>
                </c:pt>
                <c:pt idx="42">
                  <c:v>39873</c:v>
                </c:pt>
                <c:pt idx="43">
                  <c:v>39965</c:v>
                </c:pt>
                <c:pt idx="44">
                  <c:v>40057</c:v>
                </c:pt>
                <c:pt idx="45">
                  <c:v>40148</c:v>
                </c:pt>
                <c:pt idx="46">
                  <c:v>40238</c:v>
                </c:pt>
                <c:pt idx="47">
                  <c:v>40330</c:v>
                </c:pt>
                <c:pt idx="48">
                  <c:v>40422</c:v>
                </c:pt>
                <c:pt idx="49">
                  <c:v>40513</c:v>
                </c:pt>
                <c:pt idx="50">
                  <c:v>40603</c:v>
                </c:pt>
                <c:pt idx="51">
                  <c:v>40695</c:v>
                </c:pt>
                <c:pt idx="52">
                  <c:v>40787</c:v>
                </c:pt>
                <c:pt idx="53">
                  <c:v>40878</c:v>
                </c:pt>
                <c:pt idx="54">
                  <c:v>40969</c:v>
                </c:pt>
                <c:pt idx="55">
                  <c:v>41061</c:v>
                </c:pt>
                <c:pt idx="56">
                  <c:v>41153</c:v>
                </c:pt>
                <c:pt idx="57">
                  <c:v>41244</c:v>
                </c:pt>
                <c:pt idx="58">
                  <c:v>41334</c:v>
                </c:pt>
                <c:pt idx="59">
                  <c:v>41426</c:v>
                </c:pt>
                <c:pt idx="60">
                  <c:v>41518</c:v>
                </c:pt>
                <c:pt idx="61">
                  <c:v>41609</c:v>
                </c:pt>
                <c:pt idx="62">
                  <c:v>41699</c:v>
                </c:pt>
                <c:pt idx="63">
                  <c:v>41791</c:v>
                </c:pt>
                <c:pt idx="64">
                  <c:v>41883</c:v>
                </c:pt>
                <c:pt idx="65">
                  <c:v>41974</c:v>
                </c:pt>
                <c:pt idx="66">
                  <c:v>42064</c:v>
                </c:pt>
                <c:pt idx="67">
                  <c:v>42156</c:v>
                </c:pt>
                <c:pt idx="68">
                  <c:v>42248</c:v>
                </c:pt>
                <c:pt idx="69">
                  <c:v>42339</c:v>
                </c:pt>
                <c:pt idx="70">
                  <c:v>42430</c:v>
                </c:pt>
                <c:pt idx="71">
                  <c:v>42522</c:v>
                </c:pt>
              </c:numCache>
            </c:numRef>
          </c:cat>
          <c:val>
            <c:numRef>
              <c:f>'6'!$K$50:$K$124</c:f>
              <c:numCache>
                <c:formatCode>#,##0</c:formatCode>
                <c:ptCount val="75"/>
                <c:pt idx="0">
                  <c:v>426139</c:v>
                </c:pt>
                <c:pt idx="1">
                  <c:v>445326</c:v>
                </c:pt>
                <c:pt idx="2">
                  <c:v>448183</c:v>
                </c:pt>
                <c:pt idx="3">
                  <c:v>448988</c:v>
                </c:pt>
                <c:pt idx="4">
                  <c:v>457780</c:v>
                </c:pt>
                <c:pt idx="5">
                  <c:v>458318</c:v>
                </c:pt>
                <c:pt idx="6">
                  <c:v>471771</c:v>
                </c:pt>
                <c:pt idx="7">
                  <c:v>477939</c:v>
                </c:pt>
                <c:pt idx="8">
                  <c:v>482467</c:v>
                </c:pt>
                <c:pt idx="9">
                  <c:v>489068</c:v>
                </c:pt>
                <c:pt idx="10">
                  <c:v>508771</c:v>
                </c:pt>
                <c:pt idx="11">
                  <c:v>521058</c:v>
                </c:pt>
                <c:pt idx="12">
                  <c:v>537340</c:v>
                </c:pt>
                <c:pt idx="13">
                  <c:v>540626</c:v>
                </c:pt>
                <c:pt idx="14">
                  <c:v>527212</c:v>
                </c:pt>
                <c:pt idx="15">
                  <c:v>525354</c:v>
                </c:pt>
                <c:pt idx="16">
                  <c:v>517653</c:v>
                </c:pt>
                <c:pt idx="17">
                  <c:v>522318</c:v>
                </c:pt>
                <c:pt idx="18">
                  <c:v>561580</c:v>
                </c:pt>
                <c:pt idx="19">
                  <c:v>579360</c:v>
                </c:pt>
                <c:pt idx="20">
                  <c:v>607247</c:v>
                </c:pt>
                <c:pt idx="21">
                  <c:v>641222</c:v>
                </c:pt>
                <c:pt idx="22">
                  <c:v>680283</c:v>
                </c:pt>
                <c:pt idx="23">
                  <c:v>715456</c:v>
                </c:pt>
                <c:pt idx="24">
                  <c:v>746640</c:v>
                </c:pt>
                <c:pt idx="25">
                  <c:v>767577</c:v>
                </c:pt>
                <c:pt idx="26">
                  <c:v>787748</c:v>
                </c:pt>
                <c:pt idx="27">
                  <c:v>794314</c:v>
                </c:pt>
                <c:pt idx="28">
                  <c:v>794276</c:v>
                </c:pt>
                <c:pt idx="29">
                  <c:v>794561</c:v>
                </c:pt>
                <c:pt idx="30">
                  <c:v>790034</c:v>
                </c:pt>
                <c:pt idx="31">
                  <c:v>794192</c:v>
                </c:pt>
                <c:pt idx="32">
                  <c:v>799658</c:v>
                </c:pt>
                <c:pt idx="33">
                  <c:v>814927</c:v>
                </c:pt>
                <c:pt idx="34">
                  <c:v>822319</c:v>
                </c:pt>
                <c:pt idx="35">
                  <c:v>826188</c:v>
                </c:pt>
                <c:pt idx="36">
                  <c:v>848634</c:v>
                </c:pt>
                <c:pt idx="37">
                  <c:v>855361</c:v>
                </c:pt>
                <c:pt idx="38">
                  <c:v>877873</c:v>
                </c:pt>
                <c:pt idx="39">
                  <c:v>880754</c:v>
                </c:pt>
                <c:pt idx="40">
                  <c:v>877560</c:v>
                </c:pt>
                <c:pt idx="41">
                  <c:v>879883</c:v>
                </c:pt>
                <c:pt idx="42">
                  <c:v>883367</c:v>
                </c:pt>
                <c:pt idx="43">
                  <c:v>901262</c:v>
                </c:pt>
                <c:pt idx="44">
                  <c:v>930976</c:v>
                </c:pt>
                <c:pt idx="45">
                  <c:v>957978</c:v>
                </c:pt>
                <c:pt idx="46">
                  <c:v>987436</c:v>
                </c:pt>
                <c:pt idx="47">
                  <c:v>997582</c:v>
                </c:pt>
                <c:pt idx="48">
                  <c:v>1006942</c:v>
                </c:pt>
                <c:pt idx="49">
                  <c:v>1010994</c:v>
                </c:pt>
                <c:pt idx="50">
                  <c:v>1019957</c:v>
                </c:pt>
                <c:pt idx="51">
                  <c:v>1019433</c:v>
                </c:pt>
                <c:pt idx="52">
                  <c:v>1029238</c:v>
                </c:pt>
                <c:pt idx="53">
                  <c:v>1058442</c:v>
                </c:pt>
                <c:pt idx="54">
                  <c:v>1068768</c:v>
                </c:pt>
                <c:pt idx="55">
                  <c:v>1078860</c:v>
                </c:pt>
                <c:pt idx="56">
                  <c:v>1079712</c:v>
                </c:pt>
                <c:pt idx="57">
                  <c:v>1066055</c:v>
                </c:pt>
                <c:pt idx="58">
                  <c:v>1066390</c:v>
                </c:pt>
                <c:pt idx="59">
                  <c:v>1083650</c:v>
                </c:pt>
                <c:pt idx="60">
                  <c:v>1094892</c:v>
                </c:pt>
                <c:pt idx="61">
                  <c:v>1109666</c:v>
                </c:pt>
                <c:pt idx="62">
                  <c:v>1125456</c:v>
                </c:pt>
                <c:pt idx="63">
                  <c:v>1127148</c:v>
                </c:pt>
                <c:pt idx="64">
                  <c:v>1132416</c:v>
                </c:pt>
                <c:pt idx="65">
                  <c:v>1143098</c:v>
                </c:pt>
                <c:pt idx="66">
                  <c:v>1162136</c:v>
                </c:pt>
                <c:pt idx="67">
                  <c:v>1175997</c:v>
                </c:pt>
                <c:pt idx="68">
                  <c:v>1194261</c:v>
                </c:pt>
                <c:pt idx="69">
                  <c:v>1213577</c:v>
                </c:pt>
                <c:pt idx="70">
                  <c:v>1239595</c:v>
                </c:pt>
                <c:pt idx="71">
                  <c:v>1247713</c:v>
                </c:pt>
                <c:pt idx="72">
                  <c:v>1256192</c:v>
                </c:pt>
                <c:pt idx="73">
                  <c:v>1274328</c:v>
                </c:pt>
                <c:pt idx="74">
                  <c:v>1281531</c:v>
                </c:pt>
              </c:numCache>
            </c:numRef>
          </c:val>
          <c:smooth val="0"/>
          <c:extLst>
            <c:ext xmlns:c16="http://schemas.microsoft.com/office/drawing/2014/chart" uri="{C3380CC4-5D6E-409C-BE32-E72D297353CC}">
              <c16:uniqueId val="{00000004-BF53-4A62-92AE-672BE43744B1}"/>
            </c:ext>
          </c:extLst>
        </c:ser>
        <c:dLbls>
          <c:showLegendKey val="0"/>
          <c:showVal val="0"/>
          <c:showCatName val="0"/>
          <c:showSerName val="0"/>
          <c:showPercent val="0"/>
          <c:showBubbleSize val="0"/>
        </c:dLbls>
        <c:marker val="1"/>
        <c:smooth val="0"/>
        <c:axId val="1003754912"/>
        <c:axId val="585245376"/>
      </c:lineChart>
      <c:dateAx>
        <c:axId val="585244592"/>
        <c:scaling>
          <c:orientation val="minMax"/>
          <c:min val="36220"/>
        </c:scaling>
        <c:delete val="0"/>
        <c:axPos val="b"/>
        <c:numFmt formatCode="yyyy" sourceLinked="0"/>
        <c:majorTickMark val="out"/>
        <c:minorTickMark val="in"/>
        <c:tickLblPos val="nextTo"/>
        <c:crossAx val="585244984"/>
        <c:crosses val="autoZero"/>
        <c:auto val="0"/>
        <c:lblOffset val="100"/>
        <c:baseTimeUnit val="months"/>
        <c:majorUnit val="2"/>
        <c:majorTimeUnit val="years"/>
        <c:minorUnit val="1"/>
        <c:minorTimeUnit val="years"/>
      </c:dateAx>
      <c:valAx>
        <c:axId val="585244984"/>
        <c:scaling>
          <c:orientation val="minMax"/>
          <c:max val="500000"/>
        </c:scaling>
        <c:delete val="0"/>
        <c:axPos val="l"/>
        <c:title>
          <c:tx>
            <c:rich>
              <a:bodyPr rot="-5400000" vert="horz"/>
              <a:lstStyle/>
              <a:p>
                <a:pPr>
                  <a:defRPr b="0"/>
                </a:pPr>
                <a:r>
                  <a:rPr lang="en-NZ" b="0"/>
                  <a:t>Number of persons (000s)</a:t>
                </a:r>
              </a:p>
            </c:rich>
          </c:tx>
          <c:layout>
            <c:manualLayout>
              <c:xMode val="edge"/>
              <c:yMode val="edge"/>
              <c:x val="6.7195767195767199E-3"/>
              <c:y val="0.35567981481481475"/>
            </c:manualLayout>
          </c:layout>
          <c:overlay val="0"/>
        </c:title>
        <c:numFmt formatCode="#,##0" sourceLinked="1"/>
        <c:majorTickMark val="out"/>
        <c:minorTickMark val="none"/>
        <c:tickLblPos val="nextTo"/>
        <c:crossAx val="585244592"/>
        <c:crosses val="autoZero"/>
        <c:crossBetween val="between"/>
        <c:majorUnit val="100000"/>
        <c:dispUnits>
          <c:builtInUnit val="thousands"/>
        </c:dispUnits>
      </c:valAx>
      <c:valAx>
        <c:axId val="585245376"/>
        <c:scaling>
          <c:orientation val="minMax"/>
        </c:scaling>
        <c:delete val="0"/>
        <c:axPos val="r"/>
        <c:numFmt formatCode="#,##0" sourceLinked="1"/>
        <c:majorTickMark val="out"/>
        <c:minorTickMark val="none"/>
        <c:tickLblPos val="nextTo"/>
        <c:crossAx val="1003754912"/>
        <c:crosses val="max"/>
        <c:crossBetween val="between"/>
        <c:dispUnits>
          <c:builtInUnit val="thousands"/>
        </c:dispUnits>
      </c:valAx>
      <c:dateAx>
        <c:axId val="1003754912"/>
        <c:scaling>
          <c:orientation val="minMax"/>
        </c:scaling>
        <c:delete val="1"/>
        <c:axPos val="b"/>
        <c:numFmt formatCode="[$-409]mmm\-yy;@" sourceLinked="1"/>
        <c:majorTickMark val="out"/>
        <c:minorTickMark val="none"/>
        <c:tickLblPos val="nextTo"/>
        <c:crossAx val="585245376"/>
        <c:crosses val="autoZero"/>
        <c:auto val="1"/>
        <c:lblOffset val="100"/>
        <c:baseTimeUnit val="months"/>
      </c:date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Average spend</a:t>
            </a:r>
            <a:r>
              <a:rPr lang="en-NZ" baseline="0"/>
              <a:t> per day while in </a:t>
            </a:r>
            <a:r>
              <a:rPr lang="en-NZ"/>
              <a:t>NZ</a:t>
            </a:r>
          </a:p>
          <a:p>
            <a:pPr>
              <a:defRPr/>
            </a:pPr>
            <a:r>
              <a:rPr lang="en-NZ" b="0" baseline="0"/>
              <a:t>Top 5 markets</a:t>
            </a:r>
          </a:p>
        </c:rich>
      </c:tx>
      <c:overlay val="0"/>
    </c:title>
    <c:autoTitleDeleted val="0"/>
    <c:plotArea>
      <c:layout/>
      <c:lineChart>
        <c:grouping val="standard"/>
        <c:varyColors val="0"/>
        <c:ser>
          <c:idx val="0"/>
          <c:order val="0"/>
          <c:tx>
            <c:strRef>
              <c:f>'6'!$T$49</c:f>
              <c:strCache>
                <c:ptCount val="1"/>
                <c:pt idx="0">
                  <c:v>Australia</c:v>
                </c:pt>
              </c:strCache>
            </c:strRef>
          </c:tx>
          <c:spPr>
            <a:ln>
              <a:solidFill>
                <a:schemeClr val="accent3"/>
              </a:solidFill>
            </a:ln>
          </c:spPr>
          <c:marker>
            <c:symbol val="none"/>
          </c:marker>
          <c:cat>
            <c:numRef>
              <c:f>'6'!$A$53:$A$124</c:f>
              <c:numCache>
                <c:formatCode>[$-409]mmm\-yy;@</c:formatCode>
                <c:ptCount val="72"/>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pt idx="59">
                  <c:v>41699</c:v>
                </c:pt>
                <c:pt idx="60">
                  <c:v>41791</c:v>
                </c:pt>
                <c:pt idx="61">
                  <c:v>41883</c:v>
                </c:pt>
                <c:pt idx="62">
                  <c:v>41974</c:v>
                </c:pt>
                <c:pt idx="63">
                  <c:v>42064</c:v>
                </c:pt>
                <c:pt idx="64">
                  <c:v>42156</c:v>
                </c:pt>
                <c:pt idx="65">
                  <c:v>42248</c:v>
                </c:pt>
                <c:pt idx="66">
                  <c:v>42339</c:v>
                </c:pt>
                <c:pt idx="67">
                  <c:v>42430</c:v>
                </c:pt>
                <c:pt idx="68">
                  <c:v>42522</c:v>
                </c:pt>
                <c:pt idx="69">
                  <c:v>42614</c:v>
                </c:pt>
                <c:pt idx="70">
                  <c:v>42705</c:v>
                </c:pt>
                <c:pt idx="71">
                  <c:v>42795</c:v>
                </c:pt>
              </c:numCache>
            </c:numRef>
          </c:cat>
          <c:val>
            <c:numRef>
              <c:f>'6'!$AL$53:$AL$124</c:f>
              <c:numCache>
                <c:formatCode>#,##0</c:formatCode>
                <c:ptCount val="72"/>
                <c:pt idx="0">
                  <c:v>172.51</c:v>
                </c:pt>
                <c:pt idx="1">
                  <c:v>181.48</c:v>
                </c:pt>
                <c:pt idx="2">
                  <c:v>188.47</c:v>
                </c:pt>
                <c:pt idx="3">
                  <c:v>187.41</c:v>
                </c:pt>
                <c:pt idx="4">
                  <c:v>197.93</c:v>
                </c:pt>
                <c:pt idx="5">
                  <c:v>199.61</c:v>
                </c:pt>
                <c:pt idx="6">
                  <c:v>189.81</c:v>
                </c:pt>
                <c:pt idx="7">
                  <c:v>200.74</c:v>
                </c:pt>
                <c:pt idx="8">
                  <c:v>200.58</c:v>
                </c:pt>
                <c:pt idx="9">
                  <c:v>203.57</c:v>
                </c:pt>
                <c:pt idx="10">
                  <c:v>214.21</c:v>
                </c:pt>
                <c:pt idx="11">
                  <c:v>204.86</c:v>
                </c:pt>
                <c:pt idx="12">
                  <c:v>204.98</c:v>
                </c:pt>
                <c:pt idx="13">
                  <c:v>196.81</c:v>
                </c:pt>
                <c:pt idx="14">
                  <c:v>201.06</c:v>
                </c:pt>
                <c:pt idx="15">
                  <c:v>196.88</c:v>
                </c:pt>
                <c:pt idx="16">
                  <c:v>201.29</c:v>
                </c:pt>
                <c:pt idx="17">
                  <c:v>188.67</c:v>
                </c:pt>
                <c:pt idx="18">
                  <c:v>186.87</c:v>
                </c:pt>
                <c:pt idx="19">
                  <c:v>184.38</c:v>
                </c:pt>
                <c:pt idx="20">
                  <c:v>178.48</c:v>
                </c:pt>
                <c:pt idx="21">
                  <c:v>190.88</c:v>
                </c:pt>
                <c:pt idx="22">
                  <c:v>182.38</c:v>
                </c:pt>
                <c:pt idx="23">
                  <c:v>188.64</c:v>
                </c:pt>
                <c:pt idx="24">
                  <c:v>185.9</c:v>
                </c:pt>
                <c:pt idx="25">
                  <c:v>184.12</c:v>
                </c:pt>
                <c:pt idx="26">
                  <c:v>184.82</c:v>
                </c:pt>
                <c:pt idx="27">
                  <c:v>189.47</c:v>
                </c:pt>
                <c:pt idx="28">
                  <c:v>193.16</c:v>
                </c:pt>
                <c:pt idx="29">
                  <c:v>197.65</c:v>
                </c:pt>
                <c:pt idx="30">
                  <c:v>198.13</c:v>
                </c:pt>
                <c:pt idx="31">
                  <c:v>195.9</c:v>
                </c:pt>
                <c:pt idx="32">
                  <c:v>201.53</c:v>
                </c:pt>
                <c:pt idx="33">
                  <c:v>205.26</c:v>
                </c:pt>
                <c:pt idx="34">
                  <c:v>222.11</c:v>
                </c:pt>
                <c:pt idx="35">
                  <c:v>218.64</c:v>
                </c:pt>
                <c:pt idx="36">
                  <c:v>216.77</c:v>
                </c:pt>
                <c:pt idx="37">
                  <c:v>211.52</c:v>
                </c:pt>
                <c:pt idx="38">
                  <c:v>208.88</c:v>
                </c:pt>
                <c:pt idx="39">
                  <c:v>207.76</c:v>
                </c:pt>
                <c:pt idx="40">
                  <c:v>198.74</c:v>
                </c:pt>
                <c:pt idx="41">
                  <c:v>196.86</c:v>
                </c:pt>
                <c:pt idx="42">
                  <c:v>188.37</c:v>
                </c:pt>
                <c:pt idx="43">
                  <c:v>189.21</c:v>
                </c:pt>
                <c:pt idx="44">
                  <c:v>185.13</c:v>
                </c:pt>
                <c:pt idx="45">
                  <c:v>173.47</c:v>
                </c:pt>
                <c:pt idx="46">
                  <c:v>177.12</c:v>
                </c:pt>
                <c:pt idx="47">
                  <c:v>172.42</c:v>
                </c:pt>
                <c:pt idx="48">
                  <c:v>180.27</c:v>
                </c:pt>
                <c:pt idx="49">
                  <c:v>198.81</c:v>
                </c:pt>
                <c:pt idx="50">
                  <c:v>199.94</c:v>
                </c:pt>
                <c:pt idx="51">
                  <c:v>202.25</c:v>
                </c:pt>
                <c:pt idx="52">
                  <c:v>200.91</c:v>
                </c:pt>
                <c:pt idx="53">
                  <c:v>197.37</c:v>
                </c:pt>
                <c:pt idx="54">
                  <c:v>196.79</c:v>
                </c:pt>
                <c:pt idx="55">
                  <c:v>190.41</c:v>
                </c:pt>
                <c:pt idx="56">
                  <c:v>190.62</c:v>
                </c:pt>
                <c:pt idx="57">
                  <c:v>185.43</c:v>
                </c:pt>
                <c:pt idx="58">
                  <c:v>176.52</c:v>
                </c:pt>
                <c:pt idx="59">
                  <c:v>180.87</c:v>
                </c:pt>
                <c:pt idx="60">
                  <c:v>173.13</c:v>
                </c:pt>
                <c:pt idx="61">
                  <c:v>169.56</c:v>
                </c:pt>
                <c:pt idx="62">
                  <c:v>170.16</c:v>
                </c:pt>
                <c:pt idx="63">
                  <c:v>177.4</c:v>
                </c:pt>
                <c:pt idx="64">
                  <c:v>182.08</c:v>
                </c:pt>
                <c:pt idx="65">
                  <c:v>189.85</c:v>
                </c:pt>
                <c:pt idx="66">
                  <c:v>190.23</c:v>
                </c:pt>
                <c:pt idx="67">
                  <c:v>187.3</c:v>
                </c:pt>
                <c:pt idx="68">
                  <c:v>188.71</c:v>
                </c:pt>
                <c:pt idx="69">
                  <c:v>189.24</c:v>
                </c:pt>
                <c:pt idx="70">
                  <c:v>189.56</c:v>
                </c:pt>
                <c:pt idx="71">
                  <c:v>187.83</c:v>
                </c:pt>
              </c:numCache>
            </c:numRef>
          </c:val>
          <c:smooth val="0"/>
          <c:extLst>
            <c:ext xmlns:c16="http://schemas.microsoft.com/office/drawing/2014/chart" uri="{C3380CC4-5D6E-409C-BE32-E72D297353CC}">
              <c16:uniqueId val="{00000000-0E64-44D5-88F2-A82467BFBD0B}"/>
            </c:ext>
          </c:extLst>
        </c:ser>
        <c:ser>
          <c:idx val="2"/>
          <c:order val="1"/>
          <c:tx>
            <c:strRef>
              <c:f>'6'!$V$49</c:f>
              <c:strCache>
                <c:ptCount val="1"/>
                <c:pt idx="0">
                  <c:v>China</c:v>
                </c:pt>
              </c:strCache>
            </c:strRef>
          </c:tx>
          <c:spPr>
            <a:ln>
              <a:solidFill>
                <a:srgbClr val="FF0000"/>
              </a:solidFill>
            </a:ln>
          </c:spPr>
          <c:marker>
            <c:symbol val="none"/>
          </c:marker>
          <c:cat>
            <c:numRef>
              <c:f>'6'!$A$53:$A$124</c:f>
              <c:numCache>
                <c:formatCode>[$-409]mmm\-yy;@</c:formatCode>
                <c:ptCount val="72"/>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pt idx="59">
                  <c:v>41699</c:v>
                </c:pt>
                <c:pt idx="60">
                  <c:v>41791</c:v>
                </c:pt>
                <c:pt idx="61">
                  <c:v>41883</c:v>
                </c:pt>
                <c:pt idx="62">
                  <c:v>41974</c:v>
                </c:pt>
                <c:pt idx="63">
                  <c:v>42064</c:v>
                </c:pt>
                <c:pt idx="64">
                  <c:v>42156</c:v>
                </c:pt>
                <c:pt idx="65">
                  <c:v>42248</c:v>
                </c:pt>
                <c:pt idx="66">
                  <c:v>42339</c:v>
                </c:pt>
                <c:pt idx="67">
                  <c:v>42430</c:v>
                </c:pt>
                <c:pt idx="68">
                  <c:v>42522</c:v>
                </c:pt>
                <c:pt idx="69">
                  <c:v>42614</c:v>
                </c:pt>
                <c:pt idx="70">
                  <c:v>42705</c:v>
                </c:pt>
                <c:pt idx="71">
                  <c:v>42795</c:v>
                </c:pt>
              </c:numCache>
            </c:numRef>
          </c:cat>
          <c:val>
            <c:numRef>
              <c:f>'6'!$AN$53:$AN$124</c:f>
              <c:numCache>
                <c:formatCode>#,##0</c:formatCode>
                <c:ptCount val="72"/>
                <c:pt idx="0">
                  <c:v>186.2</c:v>
                </c:pt>
                <c:pt idx="1">
                  <c:v>277.89</c:v>
                </c:pt>
                <c:pt idx="2">
                  <c:v>427.41</c:v>
                </c:pt>
                <c:pt idx="3">
                  <c:v>434.76</c:v>
                </c:pt>
                <c:pt idx="4">
                  <c:v>339.31</c:v>
                </c:pt>
                <c:pt idx="5">
                  <c:v>262.05</c:v>
                </c:pt>
                <c:pt idx="6">
                  <c:v>319.57</c:v>
                </c:pt>
                <c:pt idx="7">
                  <c:v>275.66000000000003</c:v>
                </c:pt>
                <c:pt idx="8">
                  <c:v>289.55</c:v>
                </c:pt>
                <c:pt idx="9">
                  <c:v>352.71</c:v>
                </c:pt>
                <c:pt idx="10">
                  <c:v>326.52</c:v>
                </c:pt>
                <c:pt idx="11">
                  <c:v>386.09</c:v>
                </c:pt>
                <c:pt idx="12">
                  <c:v>353.7</c:v>
                </c:pt>
                <c:pt idx="13">
                  <c:v>253.67</c:v>
                </c:pt>
                <c:pt idx="14">
                  <c:v>266.22000000000003</c:v>
                </c:pt>
                <c:pt idx="15">
                  <c:v>227.82</c:v>
                </c:pt>
                <c:pt idx="16">
                  <c:v>212.31</c:v>
                </c:pt>
                <c:pt idx="17">
                  <c:v>236.57</c:v>
                </c:pt>
                <c:pt idx="18">
                  <c:v>204.57</c:v>
                </c:pt>
                <c:pt idx="19">
                  <c:v>171.8</c:v>
                </c:pt>
                <c:pt idx="20">
                  <c:v>204.12</c:v>
                </c:pt>
                <c:pt idx="21">
                  <c:v>202.99</c:v>
                </c:pt>
                <c:pt idx="22">
                  <c:v>186.31</c:v>
                </c:pt>
                <c:pt idx="23">
                  <c:v>212.96</c:v>
                </c:pt>
                <c:pt idx="24">
                  <c:v>204.96</c:v>
                </c:pt>
                <c:pt idx="25">
                  <c:v>178.82</c:v>
                </c:pt>
                <c:pt idx="26">
                  <c:v>212.29</c:v>
                </c:pt>
                <c:pt idx="27">
                  <c:v>199.27</c:v>
                </c:pt>
                <c:pt idx="28">
                  <c:v>219.42</c:v>
                </c:pt>
                <c:pt idx="29">
                  <c:v>241.46</c:v>
                </c:pt>
                <c:pt idx="30">
                  <c:v>239.12</c:v>
                </c:pt>
                <c:pt idx="31">
                  <c:v>265.77</c:v>
                </c:pt>
                <c:pt idx="32">
                  <c:v>284.12</c:v>
                </c:pt>
                <c:pt idx="33">
                  <c:v>314.75</c:v>
                </c:pt>
                <c:pt idx="34">
                  <c:v>276.19</c:v>
                </c:pt>
                <c:pt idx="35">
                  <c:v>259.36</c:v>
                </c:pt>
                <c:pt idx="36">
                  <c:v>246.39</c:v>
                </c:pt>
                <c:pt idx="37">
                  <c:v>240.39</c:v>
                </c:pt>
                <c:pt idx="38">
                  <c:v>261.98</c:v>
                </c:pt>
                <c:pt idx="39">
                  <c:v>329.9</c:v>
                </c:pt>
                <c:pt idx="40">
                  <c:v>310.11</c:v>
                </c:pt>
                <c:pt idx="41">
                  <c:v>287.07</c:v>
                </c:pt>
                <c:pt idx="42">
                  <c:v>305.95999999999998</c:v>
                </c:pt>
                <c:pt idx="43">
                  <c:v>273.19</c:v>
                </c:pt>
                <c:pt idx="44">
                  <c:v>267.45999999999998</c:v>
                </c:pt>
                <c:pt idx="45">
                  <c:v>256.93</c:v>
                </c:pt>
                <c:pt idx="46">
                  <c:v>234.39</c:v>
                </c:pt>
                <c:pt idx="47">
                  <c:v>225.86</c:v>
                </c:pt>
                <c:pt idx="48">
                  <c:v>230.46</c:v>
                </c:pt>
                <c:pt idx="49">
                  <c:v>234.38</c:v>
                </c:pt>
                <c:pt idx="50">
                  <c:v>274.92</c:v>
                </c:pt>
                <c:pt idx="51">
                  <c:v>276.52</c:v>
                </c:pt>
                <c:pt idx="52">
                  <c:v>267.68</c:v>
                </c:pt>
                <c:pt idx="53">
                  <c:v>272.58999999999997</c:v>
                </c:pt>
                <c:pt idx="54">
                  <c:v>265.63</c:v>
                </c:pt>
                <c:pt idx="55">
                  <c:v>315.44</c:v>
                </c:pt>
                <c:pt idx="56">
                  <c:v>293.95999999999998</c:v>
                </c:pt>
                <c:pt idx="57">
                  <c:v>305.95</c:v>
                </c:pt>
                <c:pt idx="58">
                  <c:v>295.19</c:v>
                </c:pt>
                <c:pt idx="59">
                  <c:v>248.91</c:v>
                </c:pt>
                <c:pt idx="60">
                  <c:v>277.72000000000003</c:v>
                </c:pt>
                <c:pt idx="61">
                  <c:v>286.16000000000003</c:v>
                </c:pt>
                <c:pt idx="62">
                  <c:v>305.02999999999997</c:v>
                </c:pt>
                <c:pt idx="63">
                  <c:v>400.07</c:v>
                </c:pt>
                <c:pt idx="64">
                  <c:v>411.42</c:v>
                </c:pt>
                <c:pt idx="65">
                  <c:v>426.41</c:v>
                </c:pt>
                <c:pt idx="66">
                  <c:v>464.37</c:v>
                </c:pt>
                <c:pt idx="67">
                  <c:v>361.85</c:v>
                </c:pt>
                <c:pt idx="68">
                  <c:v>355.31</c:v>
                </c:pt>
                <c:pt idx="69">
                  <c:v>317.63</c:v>
                </c:pt>
                <c:pt idx="70">
                  <c:v>297.17</c:v>
                </c:pt>
                <c:pt idx="71">
                  <c:v>289.17</c:v>
                </c:pt>
              </c:numCache>
            </c:numRef>
          </c:val>
          <c:smooth val="0"/>
          <c:extLst>
            <c:ext xmlns:c16="http://schemas.microsoft.com/office/drawing/2014/chart" uri="{C3380CC4-5D6E-409C-BE32-E72D297353CC}">
              <c16:uniqueId val="{00000001-0E64-44D5-88F2-A82467BFBD0B}"/>
            </c:ext>
          </c:extLst>
        </c:ser>
        <c:ser>
          <c:idx val="4"/>
          <c:order val="2"/>
          <c:tx>
            <c:strRef>
              <c:f>'6'!$X$49</c:f>
              <c:strCache>
                <c:ptCount val="1"/>
                <c:pt idx="0">
                  <c:v>Japan</c:v>
                </c:pt>
              </c:strCache>
            </c:strRef>
          </c:tx>
          <c:marker>
            <c:symbol val="none"/>
          </c:marker>
          <c:cat>
            <c:numRef>
              <c:f>'6'!$A$53:$A$124</c:f>
              <c:numCache>
                <c:formatCode>[$-409]mmm\-yy;@</c:formatCode>
                <c:ptCount val="72"/>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pt idx="59">
                  <c:v>41699</c:v>
                </c:pt>
                <c:pt idx="60">
                  <c:v>41791</c:v>
                </c:pt>
                <c:pt idx="61">
                  <c:v>41883</c:v>
                </c:pt>
                <c:pt idx="62">
                  <c:v>41974</c:v>
                </c:pt>
                <c:pt idx="63">
                  <c:v>42064</c:v>
                </c:pt>
                <c:pt idx="64">
                  <c:v>42156</c:v>
                </c:pt>
                <c:pt idx="65">
                  <c:v>42248</c:v>
                </c:pt>
                <c:pt idx="66">
                  <c:v>42339</c:v>
                </c:pt>
                <c:pt idx="67">
                  <c:v>42430</c:v>
                </c:pt>
                <c:pt idx="68">
                  <c:v>42522</c:v>
                </c:pt>
                <c:pt idx="69">
                  <c:v>42614</c:v>
                </c:pt>
                <c:pt idx="70">
                  <c:v>42705</c:v>
                </c:pt>
                <c:pt idx="71">
                  <c:v>42795</c:v>
                </c:pt>
              </c:numCache>
            </c:numRef>
          </c:cat>
          <c:val>
            <c:numRef>
              <c:f>'6'!$AP$53:$AP$124</c:f>
              <c:numCache>
                <c:formatCode>#,##0</c:formatCode>
                <c:ptCount val="72"/>
                <c:pt idx="0">
                  <c:v>349.76</c:v>
                </c:pt>
                <c:pt idx="1">
                  <c:v>396.1</c:v>
                </c:pt>
                <c:pt idx="2">
                  <c:v>448.48</c:v>
                </c:pt>
                <c:pt idx="3">
                  <c:v>550.83000000000004</c:v>
                </c:pt>
                <c:pt idx="4">
                  <c:v>633.64</c:v>
                </c:pt>
                <c:pt idx="5">
                  <c:v>626.39</c:v>
                </c:pt>
                <c:pt idx="6">
                  <c:v>588.09</c:v>
                </c:pt>
                <c:pt idx="7">
                  <c:v>553.83000000000004</c:v>
                </c:pt>
                <c:pt idx="8">
                  <c:v>490.71</c:v>
                </c:pt>
                <c:pt idx="9">
                  <c:v>469.65</c:v>
                </c:pt>
                <c:pt idx="10">
                  <c:v>448.52</c:v>
                </c:pt>
                <c:pt idx="11">
                  <c:v>421.38</c:v>
                </c:pt>
                <c:pt idx="12">
                  <c:v>427.19</c:v>
                </c:pt>
                <c:pt idx="13">
                  <c:v>432.27</c:v>
                </c:pt>
                <c:pt idx="14">
                  <c:v>441.47</c:v>
                </c:pt>
                <c:pt idx="15">
                  <c:v>371.11</c:v>
                </c:pt>
                <c:pt idx="16">
                  <c:v>356.7</c:v>
                </c:pt>
                <c:pt idx="17">
                  <c:v>359.2</c:v>
                </c:pt>
                <c:pt idx="18">
                  <c:v>312.91000000000003</c:v>
                </c:pt>
                <c:pt idx="19">
                  <c:v>320.41000000000003</c:v>
                </c:pt>
                <c:pt idx="20">
                  <c:v>354.25</c:v>
                </c:pt>
                <c:pt idx="21">
                  <c:v>333.41</c:v>
                </c:pt>
                <c:pt idx="22">
                  <c:v>358.17</c:v>
                </c:pt>
                <c:pt idx="23">
                  <c:v>406.15</c:v>
                </c:pt>
                <c:pt idx="24">
                  <c:v>389.79</c:v>
                </c:pt>
                <c:pt idx="25">
                  <c:v>397.99</c:v>
                </c:pt>
                <c:pt idx="26">
                  <c:v>375.87</c:v>
                </c:pt>
                <c:pt idx="27">
                  <c:v>361.27</c:v>
                </c:pt>
                <c:pt idx="28">
                  <c:v>336.95</c:v>
                </c:pt>
                <c:pt idx="29">
                  <c:v>310.48</c:v>
                </c:pt>
                <c:pt idx="30">
                  <c:v>340.17</c:v>
                </c:pt>
                <c:pt idx="31">
                  <c:v>340.13</c:v>
                </c:pt>
                <c:pt idx="32">
                  <c:v>341.71</c:v>
                </c:pt>
                <c:pt idx="33">
                  <c:v>422.36</c:v>
                </c:pt>
                <c:pt idx="34">
                  <c:v>410.63</c:v>
                </c:pt>
                <c:pt idx="35">
                  <c:v>350.59</c:v>
                </c:pt>
                <c:pt idx="36">
                  <c:v>374.61</c:v>
                </c:pt>
                <c:pt idx="37">
                  <c:v>383.23</c:v>
                </c:pt>
                <c:pt idx="38">
                  <c:v>327.72</c:v>
                </c:pt>
                <c:pt idx="39">
                  <c:v>339.64</c:v>
                </c:pt>
                <c:pt idx="40">
                  <c:v>336.61</c:v>
                </c:pt>
                <c:pt idx="41">
                  <c:v>299.7</c:v>
                </c:pt>
                <c:pt idx="42">
                  <c:v>355.05</c:v>
                </c:pt>
                <c:pt idx="43">
                  <c:v>417.42</c:v>
                </c:pt>
                <c:pt idx="44">
                  <c:v>373.72</c:v>
                </c:pt>
                <c:pt idx="45">
                  <c:v>387.7</c:v>
                </c:pt>
                <c:pt idx="46">
                  <c:v>400.47</c:v>
                </c:pt>
                <c:pt idx="47">
                  <c:v>371.84</c:v>
                </c:pt>
                <c:pt idx="48">
                  <c:v>417.69</c:v>
                </c:pt>
                <c:pt idx="49">
                  <c:v>393.19</c:v>
                </c:pt>
                <c:pt idx="50">
                  <c:v>338.21</c:v>
                </c:pt>
                <c:pt idx="51">
                  <c:v>317.14999999999998</c:v>
                </c:pt>
                <c:pt idx="52">
                  <c:v>269.93</c:v>
                </c:pt>
                <c:pt idx="53">
                  <c:v>294.87</c:v>
                </c:pt>
                <c:pt idx="54">
                  <c:v>282.02999999999997</c:v>
                </c:pt>
                <c:pt idx="55">
                  <c:v>318.31</c:v>
                </c:pt>
                <c:pt idx="56">
                  <c:v>346.27</c:v>
                </c:pt>
                <c:pt idx="57">
                  <c:v>293.82</c:v>
                </c:pt>
                <c:pt idx="58">
                  <c:v>264.60000000000002</c:v>
                </c:pt>
                <c:pt idx="59">
                  <c:v>182.57</c:v>
                </c:pt>
                <c:pt idx="60">
                  <c:v>184.12</c:v>
                </c:pt>
                <c:pt idx="61">
                  <c:v>161.08000000000001</c:v>
                </c:pt>
                <c:pt idx="62">
                  <c:v>149.97</c:v>
                </c:pt>
                <c:pt idx="63">
                  <c:v>149.9</c:v>
                </c:pt>
                <c:pt idx="64">
                  <c:v>126.26</c:v>
                </c:pt>
                <c:pt idx="65">
                  <c:v>121.76</c:v>
                </c:pt>
                <c:pt idx="66">
                  <c:v>131.99</c:v>
                </c:pt>
                <c:pt idx="67">
                  <c:v>151.86000000000001</c:v>
                </c:pt>
                <c:pt idx="68">
                  <c:v>187.81</c:v>
                </c:pt>
                <c:pt idx="69">
                  <c:v>213.25</c:v>
                </c:pt>
                <c:pt idx="70">
                  <c:v>222.97</c:v>
                </c:pt>
                <c:pt idx="71">
                  <c:v>206.84</c:v>
                </c:pt>
              </c:numCache>
            </c:numRef>
          </c:val>
          <c:smooth val="0"/>
          <c:extLst>
            <c:ext xmlns:c16="http://schemas.microsoft.com/office/drawing/2014/chart" uri="{C3380CC4-5D6E-409C-BE32-E72D297353CC}">
              <c16:uniqueId val="{00000002-0E64-44D5-88F2-A82467BFBD0B}"/>
            </c:ext>
          </c:extLst>
        </c:ser>
        <c:ser>
          <c:idx val="6"/>
          <c:order val="3"/>
          <c:tx>
            <c:strRef>
              <c:f>'6'!$Z$49</c:f>
              <c:strCache>
                <c:ptCount val="1"/>
                <c:pt idx="0">
                  <c:v>UK</c:v>
                </c:pt>
              </c:strCache>
            </c:strRef>
          </c:tx>
          <c:marker>
            <c:symbol val="none"/>
          </c:marker>
          <c:cat>
            <c:numRef>
              <c:f>'6'!$A$53:$A$124</c:f>
              <c:numCache>
                <c:formatCode>[$-409]mmm\-yy;@</c:formatCode>
                <c:ptCount val="72"/>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pt idx="59">
                  <c:v>41699</c:v>
                </c:pt>
                <c:pt idx="60">
                  <c:v>41791</c:v>
                </c:pt>
                <c:pt idx="61">
                  <c:v>41883</c:v>
                </c:pt>
                <c:pt idx="62">
                  <c:v>41974</c:v>
                </c:pt>
                <c:pt idx="63">
                  <c:v>42064</c:v>
                </c:pt>
                <c:pt idx="64">
                  <c:v>42156</c:v>
                </c:pt>
                <c:pt idx="65">
                  <c:v>42248</c:v>
                </c:pt>
                <c:pt idx="66">
                  <c:v>42339</c:v>
                </c:pt>
                <c:pt idx="67">
                  <c:v>42430</c:v>
                </c:pt>
                <c:pt idx="68">
                  <c:v>42522</c:v>
                </c:pt>
                <c:pt idx="69">
                  <c:v>42614</c:v>
                </c:pt>
                <c:pt idx="70">
                  <c:v>42705</c:v>
                </c:pt>
                <c:pt idx="71">
                  <c:v>42795</c:v>
                </c:pt>
              </c:numCache>
            </c:numRef>
          </c:cat>
          <c:val>
            <c:numRef>
              <c:f>'6'!$AR$53:$AR$124</c:f>
              <c:numCache>
                <c:formatCode>#,##0</c:formatCode>
                <c:ptCount val="72"/>
                <c:pt idx="0">
                  <c:v>159.13999999999999</c:v>
                </c:pt>
                <c:pt idx="1">
                  <c:v>160.06</c:v>
                </c:pt>
                <c:pt idx="2">
                  <c:v>164.49</c:v>
                </c:pt>
                <c:pt idx="3">
                  <c:v>153.03</c:v>
                </c:pt>
                <c:pt idx="4">
                  <c:v>158.09</c:v>
                </c:pt>
                <c:pt idx="5">
                  <c:v>159.16999999999999</c:v>
                </c:pt>
                <c:pt idx="6">
                  <c:v>166.15</c:v>
                </c:pt>
                <c:pt idx="7">
                  <c:v>188.77</c:v>
                </c:pt>
                <c:pt idx="8">
                  <c:v>175.5</c:v>
                </c:pt>
                <c:pt idx="9">
                  <c:v>173.4</c:v>
                </c:pt>
                <c:pt idx="10">
                  <c:v>170.32</c:v>
                </c:pt>
                <c:pt idx="11">
                  <c:v>180.81</c:v>
                </c:pt>
                <c:pt idx="12">
                  <c:v>188.64</c:v>
                </c:pt>
                <c:pt idx="13">
                  <c:v>189.64</c:v>
                </c:pt>
                <c:pt idx="14">
                  <c:v>192.17</c:v>
                </c:pt>
                <c:pt idx="15">
                  <c:v>174.94</c:v>
                </c:pt>
                <c:pt idx="16">
                  <c:v>172.99</c:v>
                </c:pt>
                <c:pt idx="17">
                  <c:v>165.36</c:v>
                </c:pt>
                <c:pt idx="18">
                  <c:v>164.25</c:v>
                </c:pt>
                <c:pt idx="19">
                  <c:v>168.4</c:v>
                </c:pt>
                <c:pt idx="20">
                  <c:v>159.13999999999999</c:v>
                </c:pt>
                <c:pt idx="21">
                  <c:v>162.05000000000001</c:v>
                </c:pt>
                <c:pt idx="22">
                  <c:v>154.18</c:v>
                </c:pt>
                <c:pt idx="23">
                  <c:v>160.91999999999999</c:v>
                </c:pt>
                <c:pt idx="24">
                  <c:v>159.27000000000001</c:v>
                </c:pt>
                <c:pt idx="25">
                  <c:v>176.61</c:v>
                </c:pt>
                <c:pt idx="26">
                  <c:v>183.43</c:v>
                </c:pt>
                <c:pt idx="27">
                  <c:v>188.64</c:v>
                </c:pt>
                <c:pt idx="28">
                  <c:v>194.82</c:v>
                </c:pt>
                <c:pt idx="29">
                  <c:v>171.45</c:v>
                </c:pt>
                <c:pt idx="30">
                  <c:v>162.58000000000001</c:v>
                </c:pt>
                <c:pt idx="31">
                  <c:v>138.01</c:v>
                </c:pt>
                <c:pt idx="32">
                  <c:v>136.19999999999999</c:v>
                </c:pt>
                <c:pt idx="33">
                  <c:v>141.44</c:v>
                </c:pt>
                <c:pt idx="34">
                  <c:v>151.26</c:v>
                </c:pt>
                <c:pt idx="35">
                  <c:v>162.1</c:v>
                </c:pt>
                <c:pt idx="36">
                  <c:v>172.04</c:v>
                </c:pt>
                <c:pt idx="37">
                  <c:v>170.53</c:v>
                </c:pt>
                <c:pt idx="38">
                  <c:v>165.18</c:v>
                </c:pt>
                <c:pt idx="39">
                  <c:v>171.43</c:v>
                </c:pt>
                <c:pt idx="40">
                  <c:v>157.69999999999999</c:v>
                </c:pt>
                <c:pt idx="41">
                  <c:v>158.9</c:v>
                </c:pt>
                <c:pt idx="42">
                  <c:v>159.4</c:v>
                </c:pt>
                <c:pt idx="43">
                  <c:v>147.07</c:v>
                </c:pt>
                <c:pt idx="44">
                  <c:v>146.33000000000001</c:v>
                </c:pt>
                <c:pt idx="45">
                  <c:v>143.31</c:v>
                </c:pt>
                <c:pt idx="46">
                  <c:v>139.26</c:v>
                </c:pt>
                <c:pt idx="47">
                  <c:v>133.59</c:v>
                </c:pt>
                <c:pt idx="48">
                  <c:v>133.09</c:v>
                </c:pt>
                <c:pt idx="49">
                  <c:v>139.41999999999999</c:v>
                </c:pt>
                <c:pt idx="50">
                  <c:v>144</c:v>
                </c:pt>
                <c:pt idx="51">
                  <c:v>135.63</c:v>
                </c:pt>
                <c:pt idx="52">
                  <c:v>135.84</c:v>
                </c:pt>
                <c:pt idx="53">
                  <c:v>134.65</c:v>
                </c:pt>
                <c:pt idx="54">
                  <c:v>122.34</c:v>
                </c:pt>
                <c:pt idx="55">
                  <c:v>121.71</c:v>
                </c:pt>
                <c:pt idx="56">
                  <c:v>124.51</c:v>
                </c:pt>
                <c:pt idx="57">
                  <c:v>123</c:v>
                </c:pt>
                <c:pt idx="58">
                  <c:v>129.83000000000001</c:v>
                </c:pt>
                <c:pt idx="59">
                  <c:v>133.53</c:v>
                </c:pt>
                <c:pt idx="60">
                  <c:v>137.54</c:v>
                </c:pt>
                <c:pt idx="61">
                  <c:v>141.97999999999999</c:v>
                </c:pt>
                <c:pt idx="62">
                  <c:v>142.63</c:v>
                </c:pt>
                <c:pt idx="63">
                  <c:v>164.24</c:v>
                </c:pt>
                <c:pt idx="64">
                  <c:v>172.17</c:v>
                </c:pt>
                <c:pt idx="65">
                  <c:v>170.98</c:v>
                </c:pt>
                <c:pt idx="66">
                  <c:v>177.24</c:v>
                </c:pt>
                <c:pt idx="67">
                  <c:v>167.4</c:v>
                </c:pt>
                <c:pt idx="68">
                  <c:v>156.5</c:v>
                </c:pt>
                <c:pt idx="69">
                  <c:v>147.13</c:v>
                </c:pt>
                <c:pt idx="70">
                  <c:v>132.22</c:v>
                </c:pt>
                <c:pt idx="71">
                  <c:v>128.91999999999999</c:v>
                </c:pt>
              </c:numCache>
            </c:numRef>
          </c:val>
          <c:smooth val="0"/>
          <c:extLst>
            <c:ext xmlns:c16="http://schemas.microsoft.com/office/drawing/2014/chart" uri="{C3380CC4-5D6E-409C-BE32-E72D297353CC}">
              <c16:uniqueId val="{00000003-0E64-44D5-88F2-A82467BFBD0B}"/>
            </c:ext>
          </c:extLst>
        </c:ser>
        <c:ser>
          <c:idx val="7"/>
          <c:order val="4"/>
          <c:tx>
            <c:strRef>
              <c:f>'6'!$AA$49</c:f>
              <c:strCache>
                <c:ptCount val="1"/>
                <c:pt idx="0">
                  <c:v>USA</c:v>
                </c:pt>
              </c:strCache>
            </c:strRef>
          </c:tx>
          <c:marker>
            <c:symbol val="none"/>
          </c:marker>
          <c:cat>
            <c:numRef>
              <c:f>'6'!$A$53:$A$124</c:f>
              <c:numCache>
                <c:formatCode>[$-409]mmm\-yy;@</c:formatCode>
                <c:ptCount val="72"/>
                <c:pt idx="0">
                  <c:v>36312</c:v>
                </c:pt>
                <c:pt idx="1">
                  <c:v>36404</c:v>
                </c:pt>
                <c:pt idx="2">
                  <c:v>36495</c:v>
                </c:pt>
                <c:pt idx="3">
                  <c:v>36586</c:v>
                </c:pt>
                <c:pt idx="4">
                  <c:v>36678</c:v>
                </c:pt>
                <c:pt idx="5">
                  <c:v>36770</c:v>
                </c:pt>
                <c:pt idx="6">
                  <c:v>36861</c:v>
                </c:pt>
                <c:pt idx="7">
                  <c:v>36951</c:v>
                </c:pt>
                <c:pt idx="8">
                  <c:v>37043</c:v>
                </c:pt>
                <c:pt idx="9">
                  <c:v>37135</c:v>
                </c:pt>
                <c:pt idx="10">
                  <c:v>37226</c:v>
                </c:pt>
                <c:pt idx="11">
                  <c:v>37316</c:v>
                </c:pt>
                <c:pt idx="12">
                  <c:v>37408</c:v>
                </c:pt>
                <c:pt idx="13">
                  <c:v>37500</c:v>
                </c:pt>
                <c:pt idx="14">
                  <c:v>37591</c:v>
                </c:pt>
                <c:pt idx="15">
                  <c:v>37681</c:v>
                </c:pt>
                <c:pt idx="16">
                  <c:v>37773</c:v>
                </c:pt>
                <c:pt idx="17">
                  <c:v>37865</c:v>
                </c:pt>
                <c:pt idx="18">
                  <c:v>37956</c:v>
                </c:pt>
                <c:pt idx="19">
                  <c:v>38047</c:v>
                </c:pt>
                <c:pt idx="20">
                  <c:v>38139</c:v>
                </c:pt>
                <c:pt idx="21">
                  <c:v>38231</c:v>
                </c:pt>
                <c:pt idx="22">
                  <c:v>38322</c:v>
                </c:pt>
                <c:pt idx="23">
                  <c:v>38412</c:v>
                </c:pt>
                <c:pt idx="24">
                  <c:v>38504</c:v>
                </c:pt>
                <c:pt idx="25">
                  <c:v>38596</c:v>
                </c:pt>
                <c:pt idx="26">
                  <c:v>38687</c:v>
                </c:pt>
                <c:pt idx="27">
                  <c:v>38777</c:v>
                </c:pt>
                <c:pt idx="28">
                  <c:v>38869</c:v>
                </c:pt>
                <c:pt idx="29">
                  <c:v>38961</c:v>
                </c:pt>
                <c:pt idx="30">
                  <c:v>39052</c:v>
                </c:pt>
                <c:pt idx="31">
                  <c:v>39142</c:v>
                </c:pt>
                <c:pt idx="32">
                  <c:v>39234</c:v>
                </c:pt>
                <c:pt idx="33">
                  <c:v>39326</c:v>
                </c:pt>
                <c:pt idx="34">
                  <c:v>39417</c:v>
                </c:pt>
                <c:pt idx="35">
                  <c:v>39508</c:v>
                </c:pt>
                <c:pt idx="36">
                  <c:v>39600</c:v>
                </c:pt>
                <c:pt idx="37">
                  <c:v>39692</c:v>
                </c:pt>
                <c:pt idx="38">
                  <c:v>39783</c:v>
                </c:pt>
                <c:pt idx="39">
                  <c:v>39873</c:v>
                </c:pt>
                <c:pt idx="40">
                  <c:v>39965</c:v>
                </c:pt>
                <c:pt idx="41">
                  <c:v>40057</c:v>
                </c:pt>
                <c:pt idx="42">
                  <c:v>40148</c:v>
                </c:pt>
                <c:pt idx="43">
                  <c:v>40238</c:v>
                </c:pt>
                <c:pt idx="44">
                  <c:v>40330</c:v>
                </c:pt>
                <c:pt idx="45">
                  <c:v>40422</c:v>
                </c:pt>
                <c:pt idx="46">
                  <c:v>40513</c:v>
                </c:pt>
                <c:pt idx="47">
                  <c:v>40603</c:v>
                </c:pt>
                <c:pt idx="48">
                  <c:v>40695</c:v>
                </c:pt>
                <c:pt idx="49">
                  <c:v>40787</c:v>
                </c:pt>
                <c:pt idx="50">
                  <c:v>40878</c:v>
                </c:pt>
                <c:pt idx="51">
                  <c:v>40969</c:v>
                </c:pt>
                <c:pt idx="52">
                  <c:v>41061</c:v>
                </c:pt>
                <c:pt idx="53">
                  <c:v>41153</c:v>
                </c:pt>
                <c:pt idx="54">
                  <c:v>41244</c:v>
                </c:pt>
                <c:pt idx="55">
                  <c:v>41334</c:v>
                </c:pt>
                <c:pt idx="56">
                  <c:v>41426</c:v>
                </c:pt>
                <c:pt idx="57">
                  <c:v>41518</c:v>
                </c:pt>
                <c:pt idx="58">
                  <c:v>41609</c:v>
                </c:pt>
                <c:pt idx="59">
                  <c:v>41699</c:v>
                </c:pt>
                <c:pt idx="60">
                  <c:v>41791</c:v>
                </c:pt>
                <c:pt idx="61">
                  <c:v>41883</c:v>
                </c:pt>
                <c:pt idx="62">
                  <c:v>41974</c:v>
                </c:pt>
                <c:pt idx="63">
                  <c:v>42064</c:v>
                </c:pt>
                <c:pt idx="64">
                  <c:v>42156</c:v>
                </c:pt>
                <c:pt idx="65">
                  <c:v>42248</c:v>
                </c:pt>
                <c:pt idx="66">
                  <c:v>42339</c:v>
                </c:pt>
                <c:pt idx="67">
                  <c:v>42430</c:v>
                </c:pt>
                <c:pt idx="68">
                  <c:v>42522</c:v>
                </c:pt>
                <c:pt idx="69">
                  <c:v>42614</c:v>
                </c:pt>
                <c:pt idx="70">
                  <c:v>42705</c:v>
                </c:pt>
                <c:pt idx="71">
                  <c:v>42795</c:v>
                </c:pt>
              </c:numCache>
            </c:numRef>
          </c:cat>
          <c:val>
            <c:numRef>
              <c:f>'6'!$AS$53:$AS$124</c:f>
              <c:numCache>
                <c:formatCode>#,##0</c:formatCode>
                <c:ptCount val="72"/>
                <c:pt idx="0">
                  <c:v>322.66000000000003</c:v>
                </c:pt>
                <c:pt idx="1">
                  <c:v>332.88</c:v>
                </c:pt>
                <c:pt idx="2">
                  <c:v>316.13</c:v>
                </c:pt>
                <c:pt idx="3">
                  <c:v>331.74</c:v>
                </c:pt>
                <c:pt idx="4">
                  <c:v>321.33999999999997</c:v>
                </c:pt>
                <c:pt idx="5">
                  <c:v>298.16000000000003</c:v>
                </c:pt>
                <c:pt idx="6">
                  <c:v>349.21</c:v>
                </c:pt>
                <c:pt idx="7">
                  <c:v>381.23</c:v>
                </c:pt>
                <c:pt idx="8">
                  <c:v>383.41</c:v>
                </c:pt>
                <c:pt idx="9">
                  <c:v>385.86</c:v>
                </c:pt>
                <c:pt idx="10">
                  <c:v>353.41</c:v>
                </c:pt>
                <c:pt idx="11">
                  <c:v>353.09</c:v>
                </c:pt>
                <c:pt idx="12">
                  <c:v>344.3</c:v>
                </c:pt>
                <c:pt idx="13">
                  <c:v>350.24</c:v>
                </c:pt>
                <c:pt idx="14">
                  <c:v>354.81</c:v>
                </c:pt>
                <c:pt idx="15">
                  <c:v>322.58</c:v>
                </c:pt>
                <c:pt idx="16">
                  <c:v>304.79000000000002</c:v>
                </c:pt>
                <c:pt idx="17">
                  <c:v>287.33999999999997</c:v>
                </c:pt>
                <c:pt idx="18">
                  <c:v>232.69</c:v>
                </c:pt>
                <c:pt idx="19">
                  <c:v>201.21</c:v>
                </c:pt>
                <c:pt idx="20">
                  <c:v>211.8</c:v>
                </c:pt>
                <c:pt idx="21">
                  <c:v>218.68</c:v>
                </c:pt>
                <c:pt idx="22">
                  <c:v>250.79</c:v>
                </c:pt>
                <c:pt idx="23">
                  <c:v>250.52</c:v>
                </c:pt>
                <c:pt idx="24">
                  <c:v>237.14</c:v>
                </c:pt>
                <c:pt idx="25">
                  <c:v>233.49</c:v>
                </c:pt>
                <c:pt idx="26">
                  <c:v>211.76</c:v>
                </c:pt>
                <c:pt idx="27">
                  <c:v>234.85</c:v>
                </c:pt>
                <c:pt idx="28">
                  <c:v>234.06</c:v>
                </c:pt>
                <c:pt idx="29">
                  <c:v>234.8</c:v>
                </c:pt>
                <c:pt idx="30">
                  <c:v>243.53</c:v>
                </c:pt>
                <c:pt idx="31">
                  <c:v>255.44</c:v>
                </c:pt>
                <c:pt idx="32">
                  <c:v>261.39</c:v>
                </c:pt>
                <c:pt idx="33">
                  <c:v>249.09</c:v>
                </c:pt>
                <c:pt idx="34">
                  <c:v>244.57</c:v>
                </c:pt>
                <c:pt idx="35">
                  <c:v>215.58</c:v>
                </c:pt>
                <c:pt idx="36">
                  <c:v>222.67</c:v>
                </c:pt>
                <c:pt idx="37">
                  <c:v>230.84</c:v>
                </c:pt>
                <c:pt idx="38">
                  <c:v>238.12</c:v>
                </c:pt>
                <c:pt idx="39">
                  <c:v>270.67</c:v>
                </c:pt>
                <c:pt idx="40">
                  <c:v>254.97</c:v>
                </c:pt>
                <c:pt idx="41">
                  <c:v>243.4</c:v>
                </c:pt>
                <c:pt idx="42">
                  <c:v>246.1</c:v>
                </c:pt>
                <c:pt idx="43">
                  <c:v>192.04</c:v>
                </c:pt>
                <c:pt idx="44">
                  <c:v>187.66</c:v>
                </c:pt>
                <c:pt idx="45">
                  <c:v>184.68</c:v>
                </c:pt>
                <c:pt idx="46">
                  <c:v>158.72999999999999</c:v>
                </c:pt>
                <c:pt idx="47">
                  <c:v>163.27000000000001</c:v>
                </c:pt>
                <c:pt idx="48">
                  <c:v>156.69</c:v>
                </c:pt>
                <c:pt idx="49">
                  <c:v>163.66</c:v>
                </c:pt>
                <c:pt idx="50">
                  <c:v>188.98</c:v>
                </c:pt>
                <c:pt idx="51">
                  <c:v>194.74</c:v>
                </c:pt>
                <c:pt idx="52">
                  <c:v>204.9</c:v>
                </c:pt>
                <c:pt idx="53">
                  <c:v>199.78</c:v>
                </c:pt>
                <c:pt idx="54">
                  <c:v>185.1</c:v>
                </c:pt>
                <c:pt idx="55">
                  <c:v>172.35</c:v>
                </c:pt>
                <c:pt idx="56">
                  <c:v>189.82</c:v>
                </c:pt>
                <c:pt idx="57">
                  <c:v>196.55</c:v>
                </c:pt>
                <c:pt idx="58">
                  <c:v>173.45</c:v>
                </c:pt>
                <c:pt idx="59">
                  <c:v>190.15</c:v>
                </c:pt>
                <c:pt idx="60">
                  <c:v>163.43</c:v>
                </c:pt>
                <c:pt idx="61">
                  <c:v>158.43</c:v>
                </c:pt>
                <c:pt idx="62">
                  <c:v>184.05</c:v>
                </c:pt>
                <c:pt idx="63">
                  <c:v>195.96</c:v>
                </c:pt>
                <c:pt idx="64">
                  <c:v>254.62</c:v>
                </c:pt>
                <c:pt idx="65">
                  <c:v>264.01</c:v>
                </c:pt>
                <c:pt idx="66">
                  <c:v>264.68</c:v>
                </c:pt>
                <c:pt idx="67">
                  <c:v>282.33</c:v>
                </c:pt>
                <c:pt idx="68">
                  <c:v>254.43</c:v>
                </c:pt>
                <c:pt idx="69">
                  <c:v>244.1</c:v>
                </c:pt>
                <c:pt idx="70">
                  <c:v>258.57</c:v>
                </c:pt>
                <c:pt idx="71">
                  <c:v>257.23</c:v>
                </c:pt>
              </c:numCache>
            </c:numRef>
          </c:val>
          <c:smooth val="0"/>
          <c:extLst>
            <c:ext xmlns:c16="http://schemas.microsoft.com/office/drawing/2014/chart" uri="{C3380CC4-5D6E-409C-BE32-E72D297353CC}">
              <c16:uniqueId val="{00000004-0E64-44D5-88F2-A82467BFBD0B}"/>
            </c:ext>
          </c:extLst>
        </c:ser>
        <c:dLbls>
          <c:showLegendKey val="0"/>
          <c:showVal val="0"/>
          <c:showCatName val="0"/>
          <c:showSerName val="0"/>
          <c:showPercent val="0"/>
          <c:showBubbleSize val="0"/>
        </c:dLbls>
        <c:smooth val="0"/>
        <c:axId val="1003755696"/>
        <c:axId val="1003756088"/>
      </c:lineChart>
      <c:dateAx>
        <c:axId val="1003755696"/>
        <c:scaling>
          <c:orientation val="minMax"/>
          <c:min val="36495"/>
        </c:scaling>
        <c:delete val="0"/>
        <c:axPos val="b"/>
        <c:numFmt formatCode="yyyy" sourceLinked="0"/>
        <c:majorTickMark val="out"/>
        <c:minorTickMark val="in"/>
        <c:tickLblPos val="low"/>
        <c:crossAx val="1003756088"/>
        <c:crosses val="autoZero"/>
        <c:auto val="0"/>
        <c:lblOffset val="100"/>
        <c:baseTimeUnit val="months"/>
        <c:majorUnit val="2"/>
        <c:majorTimeUnit val="years"/>
        <c:minorUnit val="1"/>
        <c:minorTimeUnit val="years"/>
      </c:dateAx>
      <c:valAx>
        <c:axId val="1003756088"/>
        <c:scaling>
          <c:orientation val="minMax"/>
        </c:scaling>
        <c:delete val="0"/>
        <c:axPos val="l"/>
        <c:title>
          <c:tx>
            <c:rich>
              <a:bodyPr rot="-5400000" vert="horz"/>
              <a:lstStyle/>
              <a:p>
                <a:pPr>
                  <a:defRPr b="0"/>
                </a:pPr>
                <a:r>
                  <a:rPr lang="en-NZ" b="0"/>
                  <a:t>Average spend per day,</a:t>
                </a:r>
                <a:r>
                  <a:rPr lang="en-NZ" b="0" baseline="0"/>
                  <a:t> $</a:t>
                </a:r>
                <a:endParaRPr lang="en-NZ" b="0"/>
              </a:p>
            </c:rich>
          </c:tx>
          <c:layout>
            <c:manualLayout>
              <c:xMode val="edge"/>
              <c:yMode val="edge"/>
              <c:x val="5.0396825396825393E-3"/>
              <c:y val="0.36283518518518515"/>
            </c:manualLayout>
          </c:layout>
          <c:overlay val="0"/>
        </c:title>
        <c:numFmt formatCode="#,##0" sourceLinked="0"/>
        <c:majorTickMark val="out"/>
        <c:minorTickMark val="none"/>
        <c:tickLblPos val="nextTo"/>
        <c:crossAx val="1003755696"/>
        <c:crosses val="autoZero"/>
        <c:crossBetween val="between"/>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Average length</a:t>
            </a:r>
            <a:r>
              <a:rPr lang="en-NZ" baseline="0"/>
              <a:t> of stay per visit in </a:t>
            </a:r>
            <a:r>
              <a:rPr lang="en-NZ"/>
              <a:t>NZ</a:t>
            </a:r>
          </a:p>
          <a:p>
            <a:pPr>
              <a:defRPr/>
            </a:pPr>
            <a:r>
              <a:rPr lang="en-NZ" b="0" baseline="0"/>
              <a:t>Top 5 markets</a:t>
            </a:r>
          </a:p>
        </c:rich>
      </c:tx>
      <c:overlay val="0"/>
    </c:title>
    <c:autoTitleDeleted val="0"/>
    <c:plotArea>
      <c:layout/>
      <c:lineChart>
        <c:grouping val="standard"/>
        <c:varyColors val="0"/>
        <c:ser>
          <c:idx val="0"/>
          <c:order val="0"/>
          <c:tx>
            <c:strRef>
              <c:f>'6'!$T$49</c:f>
              <c:strCache>
                <c:ptCount val="1"/>
                <c:pt idx="0">
                  <c:v>Australia</c:v>
                </c:pt>
              </c:strCache>
            </c:strRef>
          </c:tx>
          <c:spPr>
            <a:ln>
              <a:solidFill>
                <a:schemeClr val="accent3"/>
              </a:solidFill>
            </a:ln>
          </c:spPr>
          <c:marker>
            <c:symbol val="none"/>
          </c:marker>
          <c:cat>
            <c:numRef>
              <c:f>('6'!$A$50,'6'!$A$53:$A$124)</c:f>
              <c:numCache>
                <c:formatCode>[$-409]mmm\-yy;@</c:formatCode>
                <c:ptCount val="73"/>
                <c:pt idx="0">
                  <c:v>36039</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numCache>
            </c:numRef>
          </c:cat>
          <c:val>
            <c:numRef>
              <c:f>('6'!$AC$50,'6'!$AC$53:$AC$124)</c:f>
              <c:numCache>
                <c:formatCode>#,##0</c:formatCode>
                <c:ptCount val="73"/>
                <c:pt idx="0">
                  <c:v>11.291652293894446</c:v>
                </c:pt>
                <c:pt idx="1">
                  <c:v>12.441481653237496</c:v>
                </c:pt>
                <c:pt idx="2">
                  <c:v>12.156986995812211</c:v>
                </c:pt>
                <c:pt idx="3">
                  <c:v>12.166604764684035</c:v>
                </c:pt>
                <c:pt idx="4">
                  <c:v>12.179392775198762</c:v>
                </c:pt>
                <c:pt idx="5">
                  <c:v>11.444146920628503</c:v>
                </c:pt>
                <c:pt idx="6">
                  <c:v>11.572716797755623</c:v>
                </c:pt>
                <c:pt idx="7">
                  <c:v>11.735524998682893</c:v>
                </c:pt>
                <c:pt idx="8">
                  <c:v>11.236624489389259</c:v>
                </c:pt>
                <c:pt idx="9">
                  <c:v>11.15046365539934</c:v>
                </c:pt>
                <c:pt idx="10">
                  <c:v>10.797907353735816</c:v>
                </c:pt>
                <c:pt idx="11">
                  <c:v>10.669856682694553</c:v>
                </c:pt>
                <c:pt idx="12">
                  <c:v>11.026457092648638</c:v>
                </c:pt>
                <c:pt idx="13">
                  <c:v>11.241535759586302</c:v>
                </c:pt>
                <c:pt idx="14">
                  <c:v>11.850464915400639</c:v>
                </c:pt>
                <c:pt idx="15">
                  <c:v>11.602506714413609</c:v>
                </c:pt>
                <c:pt idx="16">
                  <c:v>11.73816537992686</c:v>
                </c:pt>
                <c:pt idx="17">
                  <c:v>11.940036762879428</c:v>
                </c:pt>
                <c:pt idx="18">
                  <c:v>12.898023003127154</c:v>
                </c:pt>
                <c:pt idx="19">
                  <c:v>13.047894258040349</c:v>
                </c:pt>
                <c:pt idx="20">
                  <c:v>13.603319232020826</c:v>
                </c:pt>
                <c:pt idx="21">
                  <c:v>13.860488570147917</c:v>
                </c:pt>
                <c:pt idx="22">
                  <c:v>13.044425817267394</c:v>
                </c:pt>
                <c:pt idx="23">
                  <c:v>13.112128522864349</c:v>
                </c:pt>
                <c:pt idx="24">
                  <c:v>12.334287531806616</c:v>
                </c:pt>
                <c:pt idx="25">
                  <c:v>12.12834857450242</c:v>
                </c:pt>
                <c:pt idx="26">
                  <c:v>12.388985444275471</c:v>
                </c:pt>
                <c:pt idx="27">
                  <c:v>12.587598744724598</c:v>
                </c:pt>
                <c:pt idx="28">
                  <c:v>12.632606745131156</c:v>
                </c:pt>
                <c:pt idx="29">
                  <c:v>12.620366535514599</c:v>
                </c:pt>
                <c:pt idx="30">
                  <c:v>12.042448773083734</c:v>
                </c:pt>
                <c:pt idx="31">
                  <c:v>12.02725483268561</c:v>
                </c:pt>
                <c:pt idx="32">
                  <c:v>11.952424706482899</c:v>
                </c:pt>
                <c:pt idx="33">
                  <c:v>11.74594353198035</c:v>
                </c:pt>
                <c:pt idx="34">
                  <c:v>11.745201208223717</c:v>
                </c:pt>
                <c:pt idx="35">
                  <c:v>11.150601053532032</c:v>
                </c:pt>
                <c:pt idx="36">
                  <c:v>11.689306622758874</c:v>
                </c:pt>
                <c:pt idx="37">
                  <c:v>11.833094985468469</c:v>
                </c:pt>
                <c:pt idx="38">
                  <c:v>11.934947049924357</c:v>
                </c:pt>
                <c:pt idx="39">
                  <c:v>11.75186710072769</c:v>
                </c:pt>
                <c:pt idx="40">
                  <c:v>11.564545629572585</c:v>
                </c:pt>
                <c:pt idx="41">
                  <c:v>11.750830230451847</c:v>
                </c:pt>
                <c:pt idx="42">
                  <c:v>11.926648379559078</c:v>
                </c:pt>
                <c:pt idx="43">
                  <c:v>12.54175293305728</c:v>
                </c:pt>
                <c:pt idx="44">
                  <c:v>12.378415517150255</c:v>
                </c:pt>
                <c:pt idx="45">
                  <c:v>12.536811969967051</c:v>
                </c:pt>
                <c:pt idx="46">
                  <c:v>12.907015622297804</c:v>
                </c:pt>
                <c:pt idx="47">
                  <c:v>12.34349593495935</c:v>
                </c:pt>
                <c:pt idx="48">
                  <c:v>12.600104396241738</c:v>
                </c:pt>
                <c:pt idx="49">
                  <c:v>11.851167692905085</c:v>
                </c:pt>
                <c:pt idx="50">
                  <c:v>10.776570595040489</c:v>
                </c:pt>
                <c:pt idx="51">
                  <c:v>10.511653496048813</c:v>
                </c:pt>
                <c:pt idx="52">
                  <c:v>10.220667490729296</c:v>
                </c:pt>
                <c:pt idx="53">
                  <c:v>10.251455875765268</c:v>
                </c:pt>
                <c:pt idx="54">
                  <c:v>10.535390383543598</c:v>
                </c:pt>
                <c:pt idx="55">
                  <c:v>10.599878042583464</c:v>
                </c:pt>
                <c:pt idx="56">
                  <c:v>10.756840502074471</c:v>
                </c:pt>
                <c:pt idx="57">
                  <c:v>10.62527541706012</c:v>
                </c:pt>
                <c:pt idx="58">
                  <c:v>11.184436175376151</c:v>
                </c:pt>
                <c:pt idx="59">
                  <c:v>11.393269884432359</c:v>
                </c:pt>
                <c:pt idx="60">
                  <c:v>10.611433626361475</c:v>
                </c:pt>
                <c:pt idx="61">
                  <c:v>10.742505631606306</c:v>
                </c:pt>
                <c:pt idx="62">
                  <c:v>10.237673979712197</c:v>
                </c:pt>
                <c:pt idx="63">
                  <c:v>10.509344146685473</c:v>
                </c:pt>
                <c:pt idx="64">
                  <c:v>10.627621195039458</c:v>
                </c:pt>
                <c:pt idx="65">
                  <c:v>10.716937609841827</c:v>
                </c:pt>
                <c:pt idx="66">
                  <c:v>10.63523834606268</c:v>
                </c:pt>
                <c:pt idx="67">
                  <c:v>10.567470956210903</c:v>
                </c:pt>
                <c:pt idx="68">
                  <c:v>10.823331553657233</c:v>
                </c:pt>
                <c:pt idx="69">
                  <c:v>10.557310158444173</c:v>
                </c:pt>
                <c:pt idx="70">
                  <c:v>10.269604734728388</c:v>
                </c:pt>
                <c:pt idx="71">
                  <c:v>10.297531124709854</c:v>
                </c:pt>
                <c:pt idx="72">
                  <c:v>10.022467124527498</c:v>
                </c:pt>
              </c:numCache>
            </c:numRef>
          </c:val>
          <c:smooth val="0"/>
          <c:extLst>
            <c:ext xmlns:c16="http://schemas.microsoft.com/office/drawing/2014/chart" uri="{C3380CC4-5D6E-409C-BE32-E72D297353CC}">
              <c16:uniqueId val="{00000000-4742-4667-B672-BBFAE77F53B8}"/>
            </c:ext>
          </c:extLst>
        </c:ser>
        <c:ser>
          <c:idx val="2"/>
          <c:order val="1"/>
          <c:tx>
            <c:strRef>
              <c:f>'6'!$V$49</c:f>
              <c:strCache>
                <c:ptCount val="1"/>
                <c:pt idx="0">
                  <c:v>China</c:v>
                </c:pt>
              </c:strCache>
            </c:strRef>
          </c:tx>
          <c:spPr>
            <a:ln>
              <a:solidFill>
                <a:srgbClr val="FF0000"/>
              </a:solidFill>
            </a:ln>
          </c:spPr>
          <c:marker>
            <c:symbol val="none"/>
          </c:marker>
          <c:cat>
            <c:numRef>
              <c:f>('6'!$A$50,'6'!$A$53:$A$124)</c:f>
              <c:numCache>
                <c:formatCode>[$-409]mmm\-yy;@</c:formatCode>
                <c:ptCount val="73"/>
                <c:pt idx="0">
                  <c:v>36039</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numCache>
            </c:numRef>
          </c:cat>
          <c:val>
            <c:numRef>
              <c:f>('6'!$AE$50,'6'!$AE$53:$AE$124)</c:f>
              <c:numCache>
                <c:formatCode>#,##0</c:formatCode>
                <c:ptCount val="73"/>
                <c:pt idx="0">
                  <c:v>21.490663749088256</c:v>
                </c:pt>
                <c:pt idx="1">
                  <c:v>15.713641245972074</c:v>
                </c:pt>
                <c:pt idx="2">
                  <c:v>11.262693871675843</c:v>
                </c:pt>
                <c:pt idx="3">
                  <c:v>9.1317704312018897</c:v>
                </c:pt>
                <c:pt idx="4">
                  <c:v>10.14479252921152</c:v>
                </c:pt>
                <c:pt idx="5">
                  <c:v>11.464442545165188</c:v>
                </c:pt>
                <c:pt idx="6">
                  <c:v>13.94932264834955</c:v>
                </c:pt>
                <c:pt idx="7">
                  <c:v>15.043433363582315</c:v>
                </c:pt>
                <c:pt idx="8">
                  <c:v>15.550932307915549</c:v>
                </c:pt>
                <c:pt idx="9">
                  <c:v>16.925643239509583</c:v>
                </c:pt>
                <c:pt idx="10">
                  <c:v>14.204020299963142</c:v>
                </c:pt>
                <c:pt idx="11">
                  <c:v>12.523245130466741</c:v>
                </c:pt>
                <c:pt idx="12">
                  <c:v>11.757983889766637</c:v>
                </c:pt>
                <c:pt idx="13">
                  <c:v>12.104749787955894</c:v>
                </c:pt>
                <c:pt idx="14">
                  <c:v>16.553199038120393</c:v>
                </c:pt>
                <c:pt idx="15">
                  <c:v>19.36176846217414</c:v>
                </c:pt>
                <c:pt idx="16">
                  <c:v>23.149152839961374</c:v>
                </c:pt>
                <c:pt idx="17">
                  <c:v>25.655221138900661</c:v>
                </c:pt>
                <c:pt idx="18">
                  <c:v>25.571162869340998</c:v>
                </c:pt>
                <c:pt idx="19">
                  <c:v>24.475094099819135</c:v>
                </c:pt>
                <c:pt idx="20">
                  <c:v>24.925436554132709</c:v>
                </c:pt>
                <c:pt idx="21">
                  <c:v>19.436556927297666</c:v>
                </c:pt>
                <c:pt idx="22">
                  <c:v>19.480762599142814</c:v>
                </c:pt>
                <c:pt idx="23">
                  <c:v>19.283881702538782</c:v>
                </c:pt>
                <c:pt idx="24">
                  <c:v>16.904254320060105</c:v>
                </c:pt>
                <c:pt idx="25">
                  <c:v>17.940329820452771</c:v>
                </c:pt>
                <c:pt idx="26">
                  <c:v>17.213846325914329</c:v>
                </c:pt>
                <c:pt idx="27">
                  <c:v>14.958735691742429</c:v>
                </c:pt>
                <c:pt idx="28">
                  <c:v>14.589300948461885</c:v>
                </c:pt>
                <c:pt idx="29">
                  <c:v>15.233524747060432</c:v>
                </c:pt>
                <c:pt idx="30">
                  <c:v>14.30795991054419</c:v>
                </c:pt>
                <c:pt idx="31">
                  <c:v>13.207719973235196</c:v>
                </c:pt>
                <c:pt idx="32">
                  <c:v>11.791323324679235</c:v>
                </c:pt>
                <c:pt idx="33">
                  <c:v>10.157468675207658</c:v>
                </c:pt>
                <c:pt idx="34">
                  <c:v>9.0861000794281175</c:v>
                </c:pt>
                <c:pt idx="35">
                  <c:v>10.696839132481264</c:v>
                </c:pt>
                <c:pt idx="36">
                  <c:v>11.297347316471313</c:v>
                </c:pt>
                <c:pt idx="37">
                  <c:v>11.415073663703884</c:v>
                </c:pt>
                <c:pt idx="38">
                  <c:v>11.941262115728609</c:v>
                </c:pt>
                <c:pt idx="39">
                  <c:v>11.634475914191922</c:v>
                </c:pt>
                <c:pt idx="40">
                  <c:v>10.641467111245833</c:v>
                </c:pt>
                <c:pt idx="41">
                  <c:v>11.974783141465931</c:v>
                </c:pt>
                <c:pt idx="42">
                  <c:v>13.402445396593166</c:v>
                </c:pt>
                <c:pt idx="43">
                  <c:v>13.113740358216761</c:v>
                </c:pt>
                <c:pt idx="44">
                  <c:v>15.358614883414473</c:v>
                </c:pt>
                <c:pt idx="45">
                  <c:v>15.347192103492112</c:v>
                </c:pt>
                <c:pt idx="46">
                  <c:v>15.839567197291091</c:v>
                </c:pt>
                <c:pt idx="47">
                  <c:v>15.756474252314518</c:v>
                </c:pt>
                <c:pt idx="48">
                  <c:v>16.036571327370936</c:v>
                </c:pt>
                <c:pt idx="49">
                  <c:v>15.763820185715524</c:v>
                </c:pt>
                <c:pt idx="50">
                  <c:v>14.400546121682737</c:v>
                </c:pt>
                <c:pt idx="51">
                  <c:v>13.487305397933943</c:v>
                </c:pt>
                <c:pt idx="52">
                  <c:v>13.214017069289746</c:v>
                </c:pt>
                <c:pt idx="53">
                  <c:v>13.750597728631202</c:v>
                </c:pt>
                <c:pt idx="54">
                  <c:v>13.748376682930409</c:v>
                </c:pt>
                <c:pt idx="55">
                  <c:v>14.68309302413131</c:v>
                </c:pt>
                <c:pt idx="56">
                  <c:v>12.151692873446615</c:v>
                </c:pt>
                <c:pt idx="57">
                  <c:v>12.028507279902028</c:v>
                </c:pt>
                <c:pt idx="58">
                  <c:v>10.956561529661709</c:v>
                </c:pt>
                <c:pt idx="59">
                  <c:v>10.764795555404993</c:v>
                </c:pt>
                <c:pt idx="60">
                  <c:v>13.488610341087139</c:v>
                </c:pt>
                <c:pt idx="61">
                  <c:v>12.796701713956502</c:v>
                </c:pt>
                <c:pt idx="62">
                  <c:v>13.094143136706736</c:v>
                </c:pt>
                <c:pt idx="63">
                  <c:v>13.261285775169657</c:v>
                </c:pt>
                <c:pt idx="64">
                  <c:v>11.228634988876946</c:v>
                </c:pt>
                <c:pt idx="65">
                  <c:v>11.076977298138155</c:v>
                </c:pt>
                <c:pt idx="66">
                  <c:v>11.880537510846366</c:v>
                </c:pt>
                <c:pt idx="67">
                  <c:v>10.735254215388592</c:v>
                </c:pt>
                <c:pt idx="68">
                  <c:v>13.55111233936714</c:v>
                </c:pt>
                <c:pt idx="69">
                  <c:v>13.375868959500155</c:v>
                </c:pt>
                <c:pt idx="70">
                  <c:v>14.323867392878505</c:v>
                </c:pt>
                <c:pt idx="71">
                  <c:v>14.529292997274286</c:v>
                </c:pt>
                <c:pt idx="72">
                  <c:v>13.252654148078983</c:v>
                </c:pt>
              </c:numCache>
            </c:numRef>
          </c:val>
          <c:smooth val="0"/>
          <c:extLst>
            <c:ext xmlns:c16="http://schemas.microsoft.com/office/drawing/2014/chart" uri="{C3380CC4-5D6E-409C-BE32-E72D297353CC}">
              <c16:uniqueId val="{00000001-4742-4667-B672-BBFAE77F53B8}"/>
            </c:ext>
          </c:extLst>
        </c:ser>
        <c:ser>
          <c:idx val="4"/>
          <c:order val="2"/>
          <c:tx>
            <c:strRef>
              <c:f>'6'!$X$49</c:f>
              <c:strCache>
                <c:ptCount val="1"/>
                <c:pt idx="0">
                  <c:v>Japan</c:v>
                </c:pt>
              </c:strCache>
            </c:strRef>
          </c:tx>
          <c:marker>
            <c:symbol val="none"/>
          </c:marker>
          <c:cat>
            <c:numRef>
              <c:f>('6'!$A$50,'6'!$A$53:$A$124)</c:f>
              <c:numCache>
                <c:formatCode>[$-409]mmm\-yy;@</c:formatCode>
                <c:ptCount val="73"/>
                <c:pt idx="0">
                  <c:v>36039</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numCache>
            </c:numRef>
          </c:cat>
          <c:val>
            <c:numRef>
              <c:f>('6'!$AG$50,'6'!$AG$53:$AG$124)</c:f>
              <c:numCache>
                <c:formatCode>#,##0</c:formatCode>
                <c:ptCount val="73"/>
                <c:pt idx="0">
                  <c:v>13.538161629393969</c:v>
                </c:pt>
                <c:pt idx="1">
                  <c:v>12.937614364135408</c:v>
                </c:pt>
                <c:pt idx="2">
                  <c:v>11.827695026508456</c:v>
                </c:pt>
                <c:pt idx="3">
                  <c:v>10.886862290403139</c:v>
                </c:pt>
                <c:pt idx="4">
                  <c:v>9.8592850788809603</c:v>
                </c:pt>
                <c:pt idx="5">
                  <c:v>8.7758979862382436</c:v>
                </c:pt>
                <c:pt idx="6">
                  <c:v>9.008796436724726</c:v>
                </c:pt>
                <c:pt idx="7">
                  <c:v>9.6948596303286898</c:v>
                </c:pt>
                <c:pt idx="8">
                  <c:v>9.2093783290901534</c:v>
                </c:pt>
                <c:pt idx="9">
                  <c:v>10.163416274377942</c:v>
                </c:pt>
                <c:pt idx="10">
                  <c:v>11.011519216437774</c:v>
                </c:pt>
                <c:pt idx="11">
                  <c:v>11.166770712565773</c:v>
                </c:pt>
                <c:pt idx="12">
                  <c:v>12.554440172765673</c:v>
                </c:pt>
                <c:pt idx="13">
                  <c:v>12.536318734052765</c:v>
                </c:pt>
                <c:pt idx="14">
                  <c:v>12.09928979572952</c:v>
                </c:pt>
                <c:pt idx="15">
                  <c:v>11.350057761569301</c:v>
                </c:pt>
                <c:pt idx="16">
                  <c:v>11.287839185147259</c:v>
                </c:pt>
                <c:pt idx="17">
                  <c:v>11.261171853097842</c:v>
                </c:pt>
                <c:pt idx="18">
                  <c:v>10.629899777282851</c:v>
                </c:pt>
                <c:pt idx="19">
                  <c:v>11.838260202614169</c:v>
                </c:pt>
                <c:pt idx="20">
                  <c:v>12.730314284822571</c:v>
                </c:pt>
                <c:pt idx="21">
                  <c:v>11.683782639378968</c:v>
                </c:pt>
                <c:pt idx="22">
                  <c:v>11.783809723763534</c:v>
                </c:pt>
                <c:pt idx="23">
                  <c:v>10.67719239467292</c:v>
                </c:pt>
                <c:pt idx="24">
                  <c:v>8.9393081373876644</c:v>
                </c:pt>
                <c:pt idx="25">
                  <c:v>9.3476487339336565</c:v>
                </c:pt>
                <c:pt idx="26">
                  <c:v>9.5769994220960335</c:v>
                </c:pt>
                <c:pt idx="27">
                  <c:v>9.8517040466118608</c:v>
                </c:pt>
                <c:pt idx="28">
                  <c:v>10.003626096825091</c:v>
                </c:pt>
                <c:pt idx="29">
                  <c:v>10.322481080278973</c:v>
                </c:pt>
                <c:pt idx="30">
                  <c:v>11.221656789487245</c:v>
                </c:pt>
                <c:pt idx="31">
                  <c:v>10.70341299938266</c:v>
                </c:pt>
                <c:pt idx="32">
                  <c:v>10.938729309381708</c:v>
                </c:pt>
                <c:pt idx="33">
                  <c:v>10.50861841912733</c:v>
                </c:pt>
                <c:pt idx="34">
                  <c:v>8.7749786911639358</c:v>
                </c:pt>
                <c:pt idx="35">
                  <c:v>9.2108954533278133</c:v>
                </c:pt>
                <c:pt idx="36">
                  <c:v>11.264183233977011</c:v>
                </c:pt>
                <c:pt idx="37">
                  <c:v>11.483249245882384</c:v>
                </c:pt>
                <c:pt idx="38">
                  <c:v>11.496281606346059</c:v>
                </c:pt>
                <c:pt idx="39">
                  <c:v>15.106737458806297</c:v>
                </c:pt>
                <c:pt idx="40">
                  <c:v>16.188022612177601</c:v>
                </c:pt>
                <c:pt idx="41">
                  <c:v>16.125456760048721</c:v>
                </c:pt>
                <c:pt idx="42">
                  <c:v>17.911411411411414</c:v>
                </c:pt>
                <c:pt idx="43">
                  <c:v>13.66035769609914</c:v>
                </c:pt>
                <c:pt idx="44">
                  <c:v>10.245963298356571</c:v>
                </c:pt>
                <c:pt idx="45">
                  <c:v>11.084715830033179</c:v>
                </c:pt>
                <c:pt idx="46">
                  <c:v>10.316868712922362</c:v>
                </c:pt>
                <c:pt idx="47">
                  <c:v>10.050990086648188</c:v>
                </c:pt>
                <c:pt idx="48">
                  <c:v>10.560886402753873</c:v>
                </c:pt>
                <c:pt idx="49">
                  <c:v>9.3377863966099266</c:v>
                </c:pt>
                <c:pt idx="50">
                  <c:v>9.8112362979729895</c:v>
                </c:pt>
                <c:pt idx="51">
                  <c:v>10.697968717660626</c:v>
                </c:pt>
                <c:pt idx="52">
                  <c:v>11.545798518051397</c:v>
                </c:pt>
                <c:pt idx="53">
                  <c:v>14.439928870447893</c:v>
                </c:pt>
                <c:pt idx="54">
                  <c:v>13.785498694339879</c:v>
                </c:pt>
                <c:pt idx="55">
                  <c:v>13.39719178810765</c:v>
                </c:pt>
                <c:pt idx="56">
                  <c:v>11.835035028745562</c:v>
                </c:pt>
                <c:pt idx="57">
                  <c:v>10.211742282034251</c:v>
                </c:pt>
                <c:pt idx="58">
                  <c:v>11.367708120618065</c:v>
                </c:pt>
                <c:pt idx="59">
                  <c:v>12.394028722600151</c:v>
                </c:pt>
                <c:pt idx="60">
                  <c:v>15.202552445637291</c:v>
                </c:pt>
                <c:pt idx="61">
                  <c:v>15.388442320225939</c:v>
                </c:pt>
                <c:pt idx="62">
                  <c:v>17.505152719145766</c:v>
                </c:pt>
                <c:pt idx="63">
                  <c:v>17.752417150096687</c:v>
                </c:pt>
                <c:pt idx="64">
                  <c:v>16.529352901934622</c:v>
                </c:pt>
                <c:pt idx="65">
                  <c:v>18.591398701092981</c:v>
                </c:pt>
                <c:pt idx="66">
                  <c:v>22.482178055190538</c:v>
                </c:pt>
                <c:pt idx="67">
                  <c:v>21.905220092431243</c:v>
                </c:pt>
                <c:pt idx="68">
                  <c:v>20.272026866851046</c:v>
                </c:pt>
                <c:pt idx="69">
                  <c:v>17.553751131462647</c:v>
                </c:pt>
                <c:pt idx="70">
                  <c:v>14.001031652989449</c:v>
                </c:pt>
                <c:pt idx="71">
                  <c:v>13.966094093375791</c:v>
                </c:pt>
                <c:pt idx="72">
                  <c:v>14.747631019145233</c:v>
                </c:pt>
              </c:numCache>
            </c:numRef>
          </c:val>
          <c:smooth val="0"/>
          <c:extLst>
            <c:ext xmlns:c16="http://schemas.microsoft.com/office/drawing/2014/chart" uri="{C3380CC4-5D6E-409C-BE32-E72D297353CC}">
              <c16:uniqueId val="{00000002-4742-4667-B672-BBFAE77F53B8}"/>
            </c:ext>
          </c:extLst>
        </c:ser>
        <c:ser>
          <c:idx val="6"/>
          <c:order val="3"/>
          <c:tx>
            <c:strRef>
              <c:f>'6'!$Z$49</c:f>
              <c:strCache>
                <c:ptCount val="1"/>
                <c:pt idx="0">
                  <c:v>UK</c:v>
                </c:pt>
              </c:strCache>
            </c:strRef>
          </c:tx>
          <c:marker>
            <c:symbol val="none"/>
          </c:marker>
          <c:cat>
            <c:numRef>
              <c:f>('6'!$A$50,'6'!$A$53:$A$124)</c:f>
              <c:numCache>
                <c:formatCode>[$-409]mmm\-yy;@</c:formatCode>
                <c:ptCount val="73"/>
                <c:pt idx="0">
                  <c:v>36039</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numCache>
            </c:numRef>
          </c:cat>
          <c:val>
            <c:numRef>
              <c:f>('6'!$AI$50,'6'!$AI$53:$AI$124)</c:f>
              <c:numCache>
                <c:formatCode>#,##0</c:formatCode>
                <c:ptCount val="73"/>
                <c:pt idx="0">
                  <c:v>26.245812842990521</c:v>
                </c:pt>
                <c:pt idx="1">
                  <c:v>28.039964810858365</c:v>
                </c:pt>
                <c:pt idx="2">
                  <c:v>27.423341247032361</c:v>
                </c:pt>
                <c:pt idx="3">
                  <c:v>27.28792023831236</c:v>
                </c:pt>
                <c:pt idx="4">
                  <c:v>28.610860615565574</c:v>
                </c:pt>
                <c:pt idx="5">
                  <c:v>27.73628945537352</c:v>
                </c:pt>
                <c:pt idx="6">
                  <c:v>27.30891499654458</c:v>
                </c:pt>
                <c:pt idx="7">
                  <c:v>26.816611495636472</c:v>
                </c:pt>
                <c:pt idx="8">
                  <c:v>25.877787784075856</c:v>
                </c:pt>
                <c:pt idx="9">
                  <c:v>27.962279202279202</c:v>
                </c:pt>
                <c:pt idx="10">
                  <c:v>28.765397923875433</c:v>
                </c:pt>
                <c:pt idx="11">
                  <c:v>29.485615312353218</c:v>
                </c:pt>
                <c:pt idx="12">
                  <c:v>28.894806703169074</c:v>
                </c:pt>
                <c:pt idx="13">
                  <c:v>28.072731128074643</c:v>
                </c:pt>
                <c:pt idx="14">
                  <c:v>28.526945792027004</c:v>
                </c:pt>
                <c:pt idx="15">
                  <c:v>29.077223291876987</c:v>
                </c:pt>
                <c:pt idx="16">
                  <c:v>29.505373270835715</c:v>
                </c:pt>
                <c:pt idx="17">
                  <c:v>30.29019018440372</c:v>
                </c:pt>
                <c:pt idx="18">
                  <c:v>30.779692791485239</c:v>
                </c:pt>
                <c:pt idx="19">
                  <c:v>30.709345509893456</c:v>
                </c:pt>
                <c:pt idx="20">
                  <c:v>29.665142517814726</c:v>
                </c:pt>
                <c:pt idx="21">
                  <c:v>30.939110217418627</c:v>
                </c:pt>
                <c:pt idx="22">
                  <c:v>30.3161369947547</c:v>
                </c:pt>
                <c:pt idx="23">
                  <c:v>30.314697107277208</c:v>
                </c:pt>
                <c:pt idx="24">
                  <c:v>30.02746706437982</c:v>
                </c:pt>
                <c:pt idx="25">
                  <c:v>28.9258491869153</c:v>
                </c:pt>
                <c:pt idx="26">
                  <c:v>28.051469339222013</c:v>
                </c:pt>
                <c:pt idx="27">
                  <c:v>27.613912664231588</c:v>
                </c:pt>
                <c:pt idx="28">
                  <c:v>27.082061068702295</c:v>
                </c:pt>
                <c:pt idx="29">
                  <c:v>26.957242582897035</c:v>
                </c:pt>
                <c:pt idx="30">
                  <c:v>28.743423738699335</c:v>
                </c:pt>
                <c:pt idx="31">
                  <c:v>29.007750030754089</c:v>
                </c:pt>
                <c:pt idx="32">
                  <c:v>33.783349032678792</c:v>
                </c:pt>
                <c:pt idx="33">
                  <c:v>34.242951541850225</c:v>
                </c:pt>
                <c:pt idx="34">
                  <c:v>34.520715497737555</c:v>
                </c:pt>
                <c:pt idx="35">
                  <c:v>34.185905064127994</c:v>
                </c:pt>
                <c:pt idx="36">
                  <c:v>31.489204194941394</c:v>
                </c:pt>
                <c:pt idx="37">
                  <c:v>31.686875145315042</c:v>
                </c:pt>
                <c:pt idx="38">
                  <c:v>30.859555503430478</c:v>
                </c:pt>
                <c:pt idx="39">
                  <c:v>30.830366872502726</c:v>
                </c:pt>
                <c:pt idx="40">
                  <c:v>31.100449162923642</c:v>
                </c:pt>
                <c:pt idx="41">
                  <c:v>31.078249841471148</c:v>
                </c:pt>
                <c:pt idx="42">
                  <c:v>30.917872876022656</c:v>
                </c:pt>
                <c:pt idx="43">
                  <c:v>30.609786700125468</c:v>
                </c:pt>
                <c:pt idx="44">
                  <c:v>29.965594614809277</c:v>
                </c:pt>
                <c:pt idx="45">
                  <c:v>29.924349074010795</c:v>
                </c:pt>
                <c:pt idx="46">
                  <c:v>30.127695206196361</c:v>
                </c:pt>
                <c:pt idx="47">
                  <c:v>30.975082579347987</c:v>
                </c:pt>
                <c:pt idx="48">
                  <c:v>30.849614492102699</c:v>
                </c:pt>
                <c:pt idx="49">
                  <c:v>30.028026147719586</c:v>
                </c:pt>
                <c:pt idx="50">
                  <c:v>28.781810357194093</c:v>
                </c:pt>
                <c:pt idx="51">
                  <c:v>27.708055555555557</c:v>
                </c:pt>
                <c:pt idx="52">
                  <c:v>29.101452481014526</c:v>
                </c:pt>
                <c:pt idx="53">
                  <c:v>29.803445229681977</c:v>
                </c:pt>
                <c:pt idx="54">
                  <c:v>29.904641663572221</c:v>
                </c:pt>
                <c:pt idx="55">
                  <c:v>31.097842079450711</c:v>
                </c:pt>
                <c:pt idx="56">
                  <c:v>29.560101881521653</c:v>
                </c:pt>
                <c:pt idx="57">
                  <c:v>28.257409043450323</c:v>
                </c:pt>
                <c:pt idx="58">
                  <c:v>27.513739837398376</c:v>
                </c:pt>
                <c:pt idx="59">
                  <c:v>26.780174073788796</c:v>
                </c:pt>
                <c:pt idx="60">
                  <c:v>26.894555530592378</c:v>
                </c:pt>
                <c:pt idx="61">
                  <c:v>26.453904318743639</c:v>
                </c:pt>
                <c:pt idx="62">
                  <c:v>27.199253415974084</c:v>
                </c:pt>
                <c:pt idx="63">
                  <c:v>29.226460071513706</c:v>
                </c:pt>
                <c:pt idx="64">
                  <c:v>29.176205552849485</c:v>
                </c:pt>
                <c:pt idx="65">
                  <c:v>29.850380437939251</c:v>
                </c:pt>
                <c:pt idx="66">
                  <c:v>31.367352906772723</c:v>
                </c:pt>
                <c:pt idx="67">
                  <c:v>30.772681110358832</c:v>
                </c:pt>
                <c:pt idx="68">
                  <c:v>30.802329749103944</c:v>
                </c:pt>
                <c:pt idx="69">
                  <c:v>31.3902875399361</c:v>
                </c:pt>
                <c:pt idx="70">
                  <c:v>31.895670495480193</c:v>
                </c:pt>
                <c:pt idx="71">
                  <c:v>33.98608379972773</c:v>
                </c:pt>
                <c:pt idx="72">
                  <c:v>34.38341607198263</c:v>
                </c:pt>
              </c:numCache>
            </c:numRef>
          </c:val>
          <c:smooth val="0"/>
          <c:extLst>
            <c:ext xmlns:c16="http://schemas.microsoft.com/office/drawing/2014/chart" uri="{C3380CC4-5D6E-409C-BE32-E72D297353CC}">
              <c16:uniqueId val="{00000003-4742-4667-B672-BBFAE77F53B8}"/>
            </c:ext>
          </c:extLst>
        </c:ser>
        <c:ser>
          <c:idx val="7"/>
          <c:order val="4"/>
          <c:tx>
            <c:strRef>
              <c:f>'6'!$AA$49</c:f>
              <c:strCache>
                <c:ptCount val="1"/>
                <c:pt idx="0">
                  <c:v>USA</c:v>
                </c:pt>
              </c:strCache>
            </c:strRef>
          </c:tx>
          <c:marker>
            <c:symbol val="none"/>
          </c:marker>
          <c:cat>
            <c:numRef>
              <c:f>('6'!$A$50,'6'!$A$53:$A$124)</c:f>
              <c:numCache>
                <c:formatCode>[$-409]mmm\-yy;@</c:formatCode>
                <c:ptCount val="73"/>
                <c:pt idx="0">
                  <c:v>36039</c:v>
                </c:pt>
                <c:pt idx="1">
                  <c:v>36312</c:v>
                </c:pt>
                <c:pt idx="2">
                  <c:v>36404</c:v>
                </c:pt>
                <c:pt idx="3">
                  <c:v>36495</c:v>
                </c:pt>
                <c:pt idx="4">
                  <c:v>36586</c:v>
                </c:pt>
                <c:pt idx="5">
                  <c:v>36678</c:v>
                </c:pt>
                <c:pt idx="6">
                  <c:v>36770</c:v>
                </c:pt>
                <c:pt idx="7">
                  <c:v>36861</c:v>
                </c:pt>
                <c:pt idx="8">
                  <c:v>36951</c:v>
                </c:pt>
                <c:pt idx="9">
                  <c:v>37043</c:v>
                </c:pt>
                <c:pt idx="10">
                  <c:v>37135</c:v>
                </c:pt>
                <c:pt idx="11">
                  <c:v>37226</c:v>
                </c:pt>
                <c:pt idx="12">
                  <c:v>37316</c:v>
                </c:pt>
                <c:pt idx="13">
                  <c:v>37408</c:v>
                </c:pt>
                <c:pt idx="14">
                  <c:v>37500</c:v>
                </c:pt>
                <c:pt idx="15">
                  <c:v>37591</c:v>
                </c:pt>
                <c:pt idx="16">
                  <c:v>37681</c:v>
                </c:pt>
                <c:pt idx="17">
                  <c:v>37773</c:v>
                </c:pt>
                <c:pt idx="18">
                  <c:v>37865</c:v>
                </c:pt>
                <c:pt idx="19">
                  <c:v>37956</c:v>
                </c:pt>
                <c:pt idx="20">
                  <c:v>38047</c:v>
                </c:pt>
                <c:pt idx="21">
                  <c:v>38139</c:v>
                </c:pt>
                <c:pt idx="22">
                  <c:v>38231</c:v>
                </c:pt>
                <c:pt idx="23">
                  <c:v>38322</c:v>
                </c:pt>
                <c:pt idx="24">
                  <c:v>38412</c:v>
                </c:pt>
                <c:pt idx="25">
                  <c:v>38504</c:v>
                </c:pt>
                <c:pt idx="26">
                  <c:v>38596</c:v>
                </c:pt>
                <c:pt idx="27">
                  <c:v>38687</c:v>
                </c:pt>
                <c:pt idx="28">
                  <c:v>38777</c:v>
                </c:pt>
                <c:pt idx="29">
                  <c:v>38869</c:v>
                </c:pt>
                <c:pt idx="30">
                  <c:v>38961</c:v>
                </c:pt>
                <c:pt idx="31">
                  <c:v>39052</c:v>
                </c:pt>
                <c:pt idx="32">
                  <c:v>39142</c:v>
                </c:pt>
                <c:pt idx="33">
                  <c:v>39234</c:v>
                </c:pt>
                <c:pt idx="34">
                  <c:v>39326</c:v>
                </c:pt>
                <c:pt idx="35">
                  <c:v>39417</c:v>
                </c:pt>
                <c:pt idx="36">
                  <c:v>39508</c:v>
                </c:pt>
                <c:pt idx="37">
                  <c:v>39600</c:v>
                </c:pt>
                <c:pt idx="38">
                  <c:v>39692</c:v>
                </c:pt>
                <c:pt idx="39">
                  <c:v>39783</c:v>
                </c:pt>
                <c:pt idx="40">
                  <c:v>39873</c:v>
                </c:pt>
                <c:pt idx="41">
                  <c:v>39965</c:v>
                </c:pt>
                <c:pt idx="42">
                  <c:v>40057</c:v>
                </c:pt>
                <c:pt idx="43">
                  <c:v>40148</c:v>
                </c:pt>
                <c:pt idx="44">
                  <c:v>40238</c:v>
                </c:pt>
                <c:pt idx="45">
                  <c:v>40330</c:v>
                </c:pt>
                <c:pt idx="46">
                  <c:v>40422</c:v>
                </c:pt>
                <c:pt idx="47">
                  <c:v>40513</c:v>
                </c:pt>
                <c:pt idx="48">
                  <c:v>40603</c:v>
                </c:pt>
                <c:pt idx="49">
                  <c:v>40695</c:v>
                </c:pt>
                <c:pt idx="50">
                  <c:v>40787</c:v>
                </c:pt>
                <c:pt idx="51">
                  <c:v>40878</c:v>
                </c:pt>
                <c:pt idx="52">
                  <c:v>40969</c:v>
                </c:pt>
                <c:pt idx="53">
                  <c:v>41061</c:v>
                </c:pt>
                <c:pt idx="54">
                  <c:v>41153</c:v>
                </c:pt>
                <c:pt idx="55">
                  <c:v>41244</c:v>
                </c:pt>
                <c:pt idx="56">
                  <c:v>41334</c:v>
                </c:pt>
                <c:pt idx="57">
                  <c:v>41426</c:v>
                </c:pt>
                <c:pt idx="58">
                  <c:v>41518</c:v>
                </c:pt>
                <c:pt idx="59">
                  <c:v>41609</c:v>
                </c:pt>
                <c:pt idx="60">
                  <c:v>41699</c:v>
                </c:pt>
                <c:pt idx="61">
                  <c:v>41791</c:v>
                </c:pt>
                <c:pt idx="62">
                  <c:v>41883</c:v>
                </c:pt>
                <c:pt idx="63">
                  <c:v>41974</c:v>
                </c:pt>
                <c:pt idx="64">
                  <c:v>42064</c:v>
                </c:pt>
                <c:pt idx="65">
                  <c:v>42156</c:v>
                </c:pt>
                <c:pt idx="66">
                  <c:v>42248</c:v>
                </c:pt>
                <c:pt idx="67">
                  <c:v>42339</c:v>
                </c:pt>
                <c:pt idx="68">
                  <c:v>42430</c:v>
                </c:pt>
                <c:pt idx="69">
                  <c:v>42522</c:v>
                </c:pt>
                <c:pt idx="70">
                  <c:v>42614</c:v>
                </c:pt>
                <c:pt idx="71">
                  <c:v>42705</c:v>
                </c:pt>
                <c:pt idx="72">
                  <c:v>42795</c:v>
                </c:pt>
              </c:numCache>
            </c:numRef>
          </c:cat>
          <c:val>
            <c:numRef>
              <c:f>('6'!$AJ$50,'6'!$AJ$53:$AJ$124)</c:f>
              <c:numCache>
                <c:formatCode>#,##0</c:formatCode>
                <c:ptCount val="73"/>
                <c:pt idx="0">
                  <c:v>13.053748917748917</c:v>
                </c:pt>
                <c:pt idx="1">
                  <c:v>13.734209384491413</c:v>
                </c:pt>
                <c:pt idx="2">
                  <c:v>13.028028118240808</c:v>
                </c:pt>
                <c:pt idx="3">
                  <c:v>12.567488058710024</c:v>
                </c:pt>
                <c:pt idx="4">
                  <c:v>13.11002592391632</c:v>
                </c:pt>
                <c:pt idx="5">
                  <c:v>14.001400385884111</c:v>
                </c:pt>
                <c:pt idx="6">
                  <c:v>14.809699490206599</c:v>
                </c:pt>
                <c:pt idx="7">
                  <c:v>14.030955585464335</c:v>
                </c:pt>
                <c:pt idx="8">
                  <c:v>13.58119770217454</c:v>
                </c:pt>
                <c:pt idx="9">
                  <c:v>13.962051068047257</c:v>
                </c:pt>
                <c:pt idx="10">
                  <c:v>13.884232623231224</c:v>
                </c:pt>
                <c:pt idx="11">
                  <c:v>15.522056534902802</c:v>
                </c:pt>
                <c:pt idx="12">
                  <c:v>15.862273074853439</c:v>
                </c:pt>
                <c:pt idx="13">
                  <c:v>15.61196630845193</c:v>
                </c:pt>
                <c:pt idx="14">
                  <c:v>15.660147327546825</c:v>
                </c:pt>
                <c:pt idx="15">
                  <c:v>14.427919168005412</c:v>
                </c:pt>
                <c:pt idx="16">
                  <c:v>14.201996403992808</c:v>
                </c:pt>
                <c:pt idx="17">
                  <c:v>14.757111453787852</c:v>
                </c:pt>
                <c:pt idx="18">
                  <c:v>15.018758265469479</c:v>
                </c:pt>
                <c:pt idx="19">
                  <c:v>16.414542954144999</c:v>
                </c:pt>
                <c:pt idx="20">
                  <c:v>17.264847671586899</c:v>
                </c:pt>
                <c:pt idx="21">
                  <c:v>17.272804532577904</c:v>
                </c:pt>
                <c:pt idx="22">
                  <c:v>16.840360343881471</c:v>
                </c:pt>
                <c:pt idx="23">
                  <c:v>16.067466804896526</c:v>
                </c:pt>
                <c:pt idx="24">
                  <c:v>16.082268880728083</c:v>
                </c:pt>
                <c:pt idx="25">
                  <c:v>15.75200303618116</c:v>
                </c:pt>
                <c:pt idx="26">
                  <c:v>15.986423401430468</c:v>
                </c:pt>
                <c:pt idx="27">
                  <c:v>16.805487344163204</c:v>
                </c:pt>
                <c:pt idx="28">
                  <c:v>15.860932510112839</c:v>
                </c:pt>
                <c:pt idx="29">
                  <c:v>16.623515337947534</c:v>
                </c:pt>
                <c:pt idx="30">
                  <c:v>16.811925042589436</c:v>
                </c:pt>
                <c:pt idx="31">
                  <c:v>16.699708454810494</c:v>
                </c:pt>
                <c:pt idx="32">
                  <c:v>17.02920450986533</c:v>
                </c:pt>
                <c:pt idx="33">
                  <c:v>16.766134894219366</c:v>
                </c:pt>
                <c:pt idx="34">
                  <c:v>17.811313179975109</c:v>
                </c:pt>
                <c:pt idx="35">
                  <c:v>17.479780839841354</c:v>
                </c:pt>
                <c:pt idx="36">
                  <c:v>18.826514518972076</c:v>
                </c:pt>
                <c:pt idx="37">
                  <c:v>18.724569991467192</c:v>
                </c:pt>
                <c:pt idx="38">
                  <c:v>17.371642696239821</c:v>
                </c:pt>
                <c:pt idx="39">
                  <c:v>17.397362674281872</c:v>
                </c:pt>
                <c:pt idx="40">
                  <c:v>15.810470314404995</c:v>
                </c:pt>
                <c:pt idx="41">
                  <c:v>15.65266501941405</c:v>
                </c:pt>
                <c:pt idx="42">
                  <c:v>16.791783073130649</c:v>
                </c:pt>
                <c:pt idx="43">
                  <c:v>16.118935392117024</c:v>
                </c:pt>
                <c:pt idx="44">
                  <c:v>17.411424703186839</c:v>
                </c:pt>
                <c:pt idx="45">
                  <c:v>17.854524139401043</c:v>
                </c:pt>
                <c:pt idx="46">
                  <c:v>17.442549274420617</c:v>
                </c:pt>
                <c:pt idx="47">
                  <c:v>19.508347508347509</c:v>
                </c:pt>
                <c:pt idx="48">
                  <c:v>19.022049366080726</c:v>
                </c:pt>
                <c:pt idx="49">
                  <c:v>19.051566787925204</c:v>
                </c:pt>
                <c:pt idx="50">
                  <c:v>18.151167053647807</c:v>
                </c:pt>
                <c:pt idx="51">
                  <c:v>15.709704730659331</c:v>
                </c:pt>
                <c:pt idx="52">
                  <c:v>15.803430214645166</c:v>
                </c:pt>
                <c:pt idx="53">
                  <c:v>15.008931185944363</c:v>
                </c:pt>
                <c:pt idx="54">
                  <c:v>15.289568525377916</c:v>
                </c:pt>
                <c:pt idx="55">
                  <c:v>16.69767693138844</c:v>
                </c:pt>
                <c:pt idx="56">
                  <c:v>17.013344937626922</c:v>
                </c:pt>
                <c:pt idx="57">
                  <c:v>16.197186808555475</c:v>
                </c:pt>
                <c:pt idx="58">
                  <c:v>17.123836174001525</c:v>
                </c:pt>
                <c:pt idx="59">
                  <c:v>19.027154799654081</c:v>
                </c:pt>
                <c:pt idx="60">
                  <c:v>19.471890612674205</c:v>
                </c:pt>
                <c:pt idx="61">
                  <c:v>22.275163678639171</c:v>
                </c:pt>
                <c:pt idx="62">
                  <c:v>22.090450041027584</c:v>
                </c:pt>
                <c:pt idx="63">
                  <c:v>20.867372996468347</c:v>
                </c:pt>
                <c:pt idx="64">
                  <c:v>19.766482955705246</c:v>
                </c:pt>
                <c:pt idx="65">
                  <c:v>17.879663812740556</c:v>
                </c:pt>
                <c:pt idx="66">
                  <c:v>18.206242187795919</c:v>
                </c:pt>
                <c:pt idx="67">
                  <c:v>18.200997430859903</c:v>
                </c:pt>
                <c:pt idx="68">
                  <c:v>17.787943187050615</c:v>
                </c:pt>
                <c:pt idx="69">
                  <c:v>17.891050583657588</c:v>
                </c:pt>
                <c:pt idx="70">
                  <c:v>17.55903318312167</c:v>
                </c:pt>
                <c:pt idx="71">
                  <c:v>16.10511660285416</c:v>
                </c:pt>
                <c:pt idx="72">
                  <c:v>15.329821560471173</c:v>
                </c:pt>
              </c:numCache>
            </c:numRef>
          </c:val>
          <c:smooth val="0"/>
          <c:extLst>
            <c:ext xmlns:c16="http://schemas.microsoft.com/office/drawing/2014/chart" uri="{C3380CC4-5D6E-409C-BE32-E72D297353CC}">
              <c16:uniqueId val="{00000004-4742-4667-B672-BBFAE77F53B8}"/>
            </c:ext>
          </c:extLst>
        </c:ser>
        <c:dLbls>
          <c:showLegendKey val="0"/>
          <c:showVal val="0"/>
          <c:showCatName val="0"/>
          <c:showSerName val="0"/>
          <c:showPercent val="0"/>
          <c:showBubbleSize val="0"/>
        </c:dLbls>
        <c:smooth val="0"/>
        <c:axId val="1585920520"/>
        <c:axId val="1585920912"/>
      </c:lineChart>
      <c:dateAx>
        <c:axId val="1585920520"/>
        <c:scaling>
          <c:orientation val="minMax"/>
          <c:min val="36220"/>
        </c:scaling>
        <c:delete val="0"/>
        <c:axPos val="b"/>
        <c:numFmt formatCode="yyyy" sourceLinked="0"/>
        <c:majorTickMark val="out"/>
        <c:minorTickMark val="in"/>
        <c:tickLblPos val="low"/>
        <c:crossAx val="1585920912"/>
        <c:crosses val="autoZero"/>
        <c:auto val="0"/>
        <c:lblOffset val="100"/>
        <c:baseTimeUnit val="months"/>
        <c:majorUnit val="2"/>
        <c:majorTimeUnit val="years"/>
        <c:minorUnit val="1"/>
        <c:minorTimeUnit val="years"/>
      </c:dateAx>
      <c:valAx>
        <c:axId val="1585920912"/>
        <c:scaling>
          <c:orientation val="minMax"/>
        </c:scaling>
        <c:delete val="0"/>
        <c:axPos val="l"/>
        <c:title>
          <c:tx>
            <c:rich>
              <a:bodyPr rot="-5400000" vert="horz"/>
              <a:lstStyle/>
              <a:p>
                <a:pPr>
                  <a:defRPr b="0"/>
                </a:pPr>
                <a:r>
                  <a:rPr lang="en-NZ" b="0"/>
                  <a:t>Number of days</a:t>
                </a:r>
              </a:p>
            </c:rich>
          </c:tx>
          <c:overlay val="0"/>
        </c:title>
        <c:numFmt formatCode="#,##0" sourceLinked="1"/>
        <c:majorTickMark val="out"/>
        <c:minorTickMark val="none"/>
        <c:tickLblPos val="nextTo"/>
        <c:crossAx val="1585920520"/>
        <c:crosses val="autoZero"/>
        <c:crossBetween val="between"/>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60" b="1" i="0" u="none" strike="noStrike" baseline="0">
                <a:solidFill>
                  <a:srgbClr val="000000"/>
                </a:solidFill>
                <a:latin typeface="Tahoma"/>
                <a:ea typeface="Tahoma"/>
                <a:cs typeface="Tahoma"/>
              </a:defRPr>
            </a:pPr>
            <a:r>
              <a:rPr lang="en-NZ"/>
              <a:t>Age of visitors from China</a:t>
            </a:r>
          </a:p>
        </c:rich>
      </c:tx>
      <c:layout>
        <c:manualLayout>
          <c:xMode val="edge"/>
          <c:yMode val="edge"/>
          <c:x val="0.36760401320802638"/>
          <c:y val="3.046161147664761E-2"/>
        </c:manualLayout>
      </c:layout>
      <c:overlay val="0"/>
      <c:spPr>
        <a:noFill/>
        <a:ln w="25400">
          <a:noFill/>
        </a:ln>
      </c:spPr>
    </c:title>
    <c:autoTitleDeleted val="0"/>
    <c:plotArea>
      <c:layout>
        <c:manualLayout>
          <c:layoutTarget val="inner"/>
          <c:xMode val="edge"/>
          <c:yMode val="edge"/>
          <c:x val="0.14573510363893868"/>
          <c:y val="0.12765979551022882"/>
          <c:w val="0.8490405356849603"/>
          <c:h val="0.72271666666666656"/>
        </c:manualLayout>
      </c:layout>
      <c:barChart>
        <c:barDir val="col"/>
        <c:grouping val="clustered"/>
        <c:varyColors val="0"/>
        <c:ser>
          <c:idx val="1"/>
          <c:order val="0"/>
          <c:tx>
            <c:strRef>
              <c:f>'6.1'!$C$7</c:f>
              <c:strCache>
                <c:ptCount val="1"/>
                <c:pt idx="0">
                  <c:v>2013</c:v>
                </c:pt>
              </c:strCache>
            </c:strRef>
          </c:tx>
          <c:spPr>
            <a:solidFill>
              <a:srgbClr val="0070C0"/>
            </a:solidFill>
            <a:ln w="38100">
              <a:noFill/>
            </a:ln>
          </c:spPr>
          <c:invertIfNegative val="0"/>
          <c:cat>
            <c:strRef>
              <c:f>'6.1'!$B$19:$B$25</c:f>
              <c:strCache>
                <c:ptCount val="7"/>
                <c:pt idx="0">
                  <c:v>Under 15</c:v>
                </c:pt>
                <c:pt idx="1">
                  <c:v>15–24</c:v>
                </c:pt>
                <c:pt idx="2">
                  <c:v>25–34</c:v>
                </c:pt>
                <c:pt idx="3">
                  <c:v>35–44</c:v>
                </c:pt>
                <c:pt idx="4">
                  <c:v>45–54</c:v>
                </c:pt>
                <c:pt idx="5">
                  <c:v>55–64</c:v>
                </c:pt>
                <c:pt idx="6">
                  <c:v>65+</c:v>
                </c:pt>
              </c:strCache>
            </c:strRef>
          </c:cat>
          <c:val>
            <c:numRef>
              <c:f>'6.1'!$C$19:$C$25</c:f>
              <c:numCache>
                <c:formatCode>#,##0\ \ </c:formatCode>
                <c:ptCount val="7"/>
                <c:pt idx="0">
                  <c:v>12160</c:v>
                </c:pt>
                <c:pt idx="1">
                  <c:v>11664</c:v>
                </c:pt>
                <c:pt idx="2">
                  <c:v>34288</c:v>
                </c:pt>
                <c:pt idx="3">
                  <c:v>45440</c:v>
                </c:pt>
                <c:pt idx="4">
                  <c:v>52752</c:v>
                </c:pt>
                <c:pt idx="5">
                  <c:v>48064</c:v>
                </c:pt>
                <c:pt idx="6">
                  <c:v>16368</c:v>
                </c:pt>
              </c:numCache>
            </c:numRef>
          </c:val>
          <c:extLst>
            <c:ext xmlns:c16="http://schemas.microsoft.com/office/drawing/2014/chart" uri="{C3380CC4-5D6E-409C-BE32-E72D297353CC}">
              <c16:uniqueId val="{00000000-6016-4946-98E6-576C1220FEAD}"/>
            </c:ext>
          </c:extLst>
        </c:ser>
        <c:ser>
          <c:idx val="2"/>
          <c:order val="1"/>
          <c:tx>
            <c:strRef>
              <c:f>'6.1'!$D$7</c:f>
              <c:strCache>
                <c:ptCount val="1"/>
                <c:pt idx="0">
                  <c:v>2014</c:v>
                </c:pt>
              </c:strCache>
            </c:strRef>
          </c:tx>
          <c:spPr>
            <a:solidFill>
              <a:schemeClr val="tx1"/>
            </a:solidFill>
            <a:ln w="38100">
              <a:noFill/>
            </a:ln>
          </c:spPr>
          <c:invertIfNegative val="0"/>
          <c:cat>
            <c:strRef>
              <c:f>'6.1'!$B$19:$B$25</c:f>
              <c:strCache>
                <c:ptCount val="7"/>
                <c:pt idx="0">
                  <c:v>Under 15</c:v>
                </c:pt>
                <c:pt idx="1">
                  <c:v>15–24</c:v>
                </c:pt>
                <c:pt idx="2">
                  <c:v>25–34</c:v>
                </c:pt>
                <c:pt idx="3">
                  <c:v>35–44</c:v>
                </c:pt>
                <c:pt idx="4">
                  <c:v>45–54</c:v>
                </c:pt>
                <c:pt idx="5">
                  <c:v>55–64</c:v>
                </c:pt>
                <c:pt idx="6">
                  <c:v>65+</c:v>
                </c:pt>
              </c:strCache>
            </c:strRef>
          </c:cat>
          <c:val>
            <c:numRef>
              <c:f>'6.1'!$D$19:$D$25</c:f>
              <c:numCache>
                <c:formatCode>#,##0\ \ </c:formatCode>
                <c:ptCount val="7"/>
                <c:pt idx="0">
                  <c:v>14720</c:v>
                </c:pt>
                <c:pt idx="1">
                  <c:v>15072</c:v>
                </c:pt>
                <c:pt idx="2">
                  <c:v>38448</c:v>
                </c:pt>
                <c:pt idx="3">
                  <c:v>46304</c:v>
                </c:pt>
                <c:pt idx="4">
                  <c:v>51600</c:v>
                </c:pt>
                <c:pt idx="5">
                  <c:v>52656</c:v>
                </c:pt>
                <c:pt idx="6">
                  <c:v>20784</c:v>
                </c:pt>
              </c:numCache>
            </c:numRef>
          </c:val>
          <c:extLst>
            <c:ext xmlns:c16="http://schemas.microsoft.com/office/drawing/2014/chart" uri="{C3380CC4-5D6E-409C-BE32-E72D297353CC}">
              <c16:uniqueId val="{00000001-6016-4946-98E6-576C1220FEAD}"/>
            </c:ext>
          </c:extLst>
        </c:ser>
        <c:ser>
          <c:idx val="0"/>
          <c:order val="2"/>
          <c:tx>
            <c:strRef>
              <c:f>'6.1'!$E$7</c:f>
              <c:strCache>
                <c:ptCount val="1"/>
                <c:pt idx="0">
                  <c:v>2015</c:v>
                </c:pt>
              </c:strCache>
            </c:strRef>
          </c:tx>
          <c:spPr>
            <a:solidFill>
              <a:schemeClr val="bg1">
                <a:lumMod val="75000"/>
              </a:schemeClr>
            </a:solidFill>
            <a:ln w="38100">
              <a:noFill/>
            </a:ln>
          </c:spPr>
          <c:invertIfNegative val="0"/>
          <c:cat>
            <c:strRef>
              <c:f>'6.1'!$B$19:$B$25</c:f>
              <c:strCache>
                <c:ptCount val="7"/>
                <c:pt idx="0">
                  <c:v>Under 15</c:v>
                </c:pt>
                <c:pt idx="1">
                  <c:v>15–24</c:v>
                </c:pt>
                <c:pt idx="2">
                  <c:v>25–34</c:v>
                </c:pt>
                <c:pt idx="3">
                  <c:v>35–44</c:v>
                </c:pt>
                <c:pt idx="4">
                  <c:v>45–54</c:v>
                </c:pt>
                <c:pt idx="5">
                  <c:v>55–64</c:v>
                </c:pt>
                <c:pt idx="6">
                  <c:v>65+</c:v>
                </c:pt>
              </c:strCache>
            </c:strRef>
          </c:cat>
          <c:val>
            <c:numRef>
              <c:f>'6.1'!$E$19:$E$25</c:f>
              <c:numCache>
                <c:formatCode>#,##0\ \ </c:formatCode>
                <c:ptCount val="7"/>
                <c:pt idx="0">
                  <c:v>22304</c:v>
                </c:pt>
                <c:pt idx="1">
                  <c:v>18976</c:v>
                </c:pt>
                <c:pt idx="2">
                  <c:v>50304</c:v>
                </c:pt>
                <c:pt idx="3">
                  <c:v>55056</c:v>
                </c:pt>
                <c:pt idx="4">
                  <c:v>68512</c:v>
                </c:pt>
                <c:pt idx="5">
                  <c:v>67488</c:v>
                </c:pt>
                <c:pt idx="6">
                  <c:v>27152</c:v>
                </c:pt>
              </c:numCache>
            </c:numRef>
          </c:val>
          <c:extLst>
            <c:ext xmlns:c16="http://schemas.microsoft.com/office/drawing/2014/chart" uri="{C3380CC4-5D6E-409C-BE32-E72D297353CC}">
              <c16:uniqueId val="{00000002-6016-4946-98E6-576C1220FEAD}"/>
            </c:ext>
          </c:extLst>
        </c:ser>
        <c:ser>
          <c:idx val="3"/>
          <c:order val="3"/>
          <c:tx>
            <c:strRef>
              <c:f>'6.1'!$F$7</c:f>
              <c:strCache>
                <c:ptCount val="1"/>
                <c:pt idx="0">
                  <c:v>2016</c:v>
                </c:pt>
              </c:strCache>
            </c:strRef>
          </c:tx>
          <c:invertIfNegative val="0"/>
          <c:cat>
            <c:strRef>
              <c:f>'6.1'!$B$19:$B$25</c:f>
              <c:strCache>
                <c:ptCount val="7"/>
                <c:pt idx="0">
                  <c:v>Under 15</c:v>
                </c:pt>
                <c:pt idx="1">
                  <c:v>15–24</c:v>
                </c:pt>
                <c:pt idx="2">
                  <c:v>25–34</c:v>
                </c:pt>
                <c:pt idx="3">
                  <c:v>35–44</c:v>
                </c:pt>
                <c:pt idx="4">
                  <c:v>45–54</c:v>
                </c:pt>
                <c:pt idx="5">
                  <c:v>55–64</c:v>
                </c:pt>
                <c:pt idx="6">
                  <c:v>65+</c:v>
                </c:pt>
              </c:strCache>
            </c:strRef>
          </c:cat>
          <c:val>
            <c:numRef>
              <c:f>'6.1'!$F$19:$F$25</c:f>
              <c:numCache>
                <c:formatCode>#,##0\ \ </c:formatCode>
                <c:ptCount val="7"/>
                <c:pt idx="0">
                  <c:v>25024</c:v>
                </c:pt>
                <c:pt idx="1">
                  <c:v>22624</c:v>
                </c:pt>
                <c:pt idx="2">
                  <c:v>67632</c:v>
                </c:pt>
                <c:pt idx="3">
                  <c:v>64048</c:v>
                </c:pt>
                <c:pt idx="4">
                  <c:v>85504</c:v>
                </c:pt>
                <c:pt idx="5">
                  <c:v>88736</c:v>
                </c:pt>
                <c:pt idx="6">
                  <c:v>40960</c:v>
                </c:pt>
              </c:numCache>
            </c:numRef>
          </c:val>
          <c:extLst>
            <c:ext xmlns:c16="http://schemas.microsoft.com/office/drawing/2014/chart" uri="{C3380CC4-5D6E-409C-BE32-E72D297353CC}">
              <c16:uniqueId val="{00000003-6016-4946-98E6-576C1220FEAD}"/>
            </c:ext>
          </c:extLst>
        </c:ser>
        <c:ser>
          <c:idx val="4"/>
          <c:order val="4"/>
          <c:tx>
            <c:strRef>
              <c:f>'6.1'!$G$7</c:f>
              <c:strCache>
                <c:ptCount val="1"/>
                <c:pt idx="0">
                  <c:v>2017</c:v>
                </c:pt>
              </c:strCache>
            </c:strRef>
          </c:tx>
          <c:invertIfNegative val="0"/>
          <c:cat>
            <c:strRef>
              <c:f>'6.1'!$B$19:$B$25</c:f>
              <c:strCache>
                <c:ptCount val="7"/>
                <c:pt idx="0">
                  <c:v>Under 15</c:v>
                </c:pt>
                <c:pt idx="1">
                  <c:v>15–24</c:v>
                </c:pt>
                <c:pt idx="2">
                  <c:v>25–34</c:v>
                </c:pt>
                <c:pt idx="3">
                  <c:v>35–44</c:v>
                </c:pt>
                <c:pt idx="4">
                  <c:v>45–54</c:v>
                </c:pt>
                <c:pt idx="5">
                  <c:v>55–64</c:v>
                </c:pt>
                <c:pt idx="6">
                  <c:v>65+</c:v>
                </c:pt>
              </c:strCache>
            </c:strRef>
          </c:cat>
          <c:val>
            <c:numRef>
              <c:f>'6.1'!$G$19:$G$25</c:f>
              <c:numCache>
                <c:formatCode>#,##0\ \ </c:formatCode>
                <c:ptCount val="7"/>
                <c:pt idx="0">
                  <c:v>27648</c:v>
                </c:pt>
                <c:pt idx="1">
                  <c:v>23024</c:v>
                </c:pt>
                <c:pt idx="2">
                  <c:v>70288</c:v>
                </c:pt>
                <c:pt idx="3">
                  <c:v>63584</c:v>
                </c:pt>
                <c:pt idx="4">
                  <c:v>85568</c:v>
                </c:pt>
                <c:pt idx="5">
                  <c:v>88304</c:v>
                </c:pt>
                <c:pt idx="6">
                  <c:v>40416</c:v>
                </c:pt>
              </c:numCache>
            </c:numRef>
          </c:val>
          <c:extLst>
            <c:ext xmlns:c16="http://schemas.microsoft.com/office/drawing/2014/chart" uri="{C3380CC4-5D6E-409C-BE32-E72D297353CC}">
              <c16:uniqueId val="{00000004-6016-4946-98E6-576C1220FEAD}"/>
            </c:ext>
          </c:extLst>
        </c:ser>
        <c:dLbls>
          <c:showLegendKey val="0"/>
          <c:showVal val="0"/>
          <c:showCatName val="0"/>
          <c:showSerName val="0"/>
          <c:showPercent val="0"/>
          <c:showBubbleSize val="0"/>
        </c:dLbls>
        <c:gapWidth val="80"/>
        <c:axId val="178946848"/>
        <c:axId val="178947240"/>
      </c:barChart>
      <c:dateAx>
        <c:axId val="178946848"/>
        <c:scaling>
          <c:orientation val="minMax"/>
        </c:scaling>
        <c:delete val="0"/>
        <c:axPos val="b"/>
        <c:numFmt formatCode="yyyy" sourceLinked="0"/>
        <c:majorTickMark val="in"/>
        <c:minorTickMark val="none"/>
        <c:tickLblPos val="low"/>
        <c:spPr>
          <a:ln w="12700">
            <a:solidFill>
              <a:srgbClr val="000000"/>
            </a:solidFill>
            <a:prstDash val="solid"/>
          </a:ln>
        </c:spPr>
        <c:txPr>
          <a:bodyPr rot="0" vert="horz"/>
          <a:lstStyle/>
          <a:p>
            <a:pPr>
              <a:defRPr sz="1800" b="0" i="0" u="none" strike="noStrike" baseline="0">
                <a:solidFill>
                  <a:srgbClr val="000000"/>
                </a:solidFill>
                <a:latin typeface="Tahoma"/>
                <a:ea typeface="Tahoma"/>
                <a:cs typeface="Tahoma"/>
              </a:defRPr>
            </a:pPr>
            <a:endParaRPr lang="en-US"/>
          </a:p>
        </c:txPr>
        <c:crossAx val="178947240"/>
        <c:crosses val="autoZero"/>
        <c:auto val="0"/>
        <c:lblOffset val="1"/>
        <c:baseTimeUnit val="years"/>
        <c:majorUnit val="1"/>
        <c:majorTimeUnit val="years"/>
        <c:minorUnit val="1"/>
        <c:minorTimeUnit val="years"/>
      </c:dateAx>
      <c:valAx>
        <c:axId val="178947240"/>
        <c:scaling>
          <c:orientation val="minMax"/>
        </c:scaling>
        <c:delete val="0"/>
        <c:axPos val="l"/>
        <c:title>
          <c:tx>
            <c:rich>
              <a:bodyPr/>
              <a:lstStyle/>
              <a:p>
                <a:pPr>
                  <a:defRPr sz="1800" b="0" i="0" u="none" strike="noStrike" baseline="0">
                    <a:solidFill>
                      <a:srgbClr val="000000"/>
                    </a:solidFill>
                    <a:latin typeface="Tahoma"/>
                    <a:ea typeface="Tahoma"/>
                    <a:cs typeface="Tahoma"/>
                  </a:defRPr>
                </a:pPr>
                <a:r>
                  <a:rPr lang="en-NZ"/>
                  <a:t>Annual,</a:t>
                </a:r>
                <a:r>
                  <a:rPr lang="en-NZ" baseline="0"/>
                  <a:t> t</a:t>
                </a:r>
                <a:r>
                  <a:rPr lang="en-NZ"/>
                  <a:t>housands</a:t>
                </a:r>
              </a:p>
            </c:rich>
          </c:tx>
          <c:layout>
            <c:manualLayout>
              <c:xMode val="edge"/>
              <c:yMode val="edge"/>
              <c:x val="1.4267037913036535E-2"/>
              <c:y val="0.28807773818980037"/>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1800" b="0" i="0" u="none" strike="noStrike" baseline="0">
                <a:solidFill>
                  <a:srgbClr val="000000"/>
                </a:solidFill>
                <a:latin typeface="Tahoma"/>
                <a:ea typeface="Tahoma"/>
                <a:cs typeface="Tahoma"/>
              </a:defRPr>
            </a:pPr>
            <a:endParaRPr lang="en-US"/>
          </a:p>
        </c:txPr>
        <c:crossAx val="178946848"/>
        <c:crosses val="autoZero"/>
        <c:crossBetween val="between"/>
        <c:dispUnits>
          <c:builtInUnit val="thousands"/>
        </c:dispUnits>
      </c:valAx>
      <c:spPr>
        <a:noFill/>
        <a:ln w="25400">
          <a:noFill/>
        </a:ln>
      </c:spPr>
    </c:plotArea>
    <c:legend>
      <c:legendPos val="b"/>
      <c:layout>
        <c:manualLayout>
          <c:xMode val="edge"/>
          <c:yMode val="edge"/>
          <c:x val="0.13240928583158718"/>
          <c:y val="0.10246273108703606"/>
          <c:w val="0.56958470916941839"/>
          <c:h val="6.0301585589472552E-2"/>
        </c:manualLayout>
      </c:layout>
      <c:overlay val="0"/>
      <c:spPr>
        <a:noFill/>
        <a:ln w="25400">
          <a:noFill/>
        </a:ln>
      </c:spPr>
      <c:txPr>
        <a:bodyPr/>
        <a:lstStyle/>
        <a:p>
          <a:pPr>
            <a:defRPr sz="1800"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934517233446523E-2"/>
          <c:y val="0.15793975294372639"/>
          <c:w val="0.85065451076974063"/>
          <c:h val="0.56571616621316834"/>
        </c:manualLayout>
      </c:layout>
      <c:barChart>
        <c:barDir val="col"/>
        <c:grouping val="clustered"/>
        <c:varyColors val="0"/>
        <c:ser>
          <c:idx val="0"/>
          <c:order val="0"/>
          <c:tx>
            <c:strRef>
              <c:f>'6.1'!$C$7</c:f>
              <c:strCache>
                <c:ptCount val="1"/>
                <c:pt idx="0">
                  <c:v>2013</c:v>
                </c:pt>
              </c:strCache>
            </c:strRef>
          </c:tx>
          <c:spPr>
            <a:solidFill>
              <a:srgbClr val="99CCCC"/>
            </a:solidFill>
          </c:spPr>
          <c:invertIfNegative val="0"/>
          <c:cat>
            <c:strRef>
              <c:f>'6.1'!$B$12:$B$16</c:f>
              <c:strCache>
                <c:ptCount val="5"/>
                <c:pt idx="0">
                  <c:v>Holiday</c:v>
                </c:pt>
                <c:pt idx="1">
                  <c:v>Visiting friends &amp; relatives</c:v>
                </c:pt>
                <c:pt idx="2">
                  <c:v>Business</c:v>
                </c:pt>
                <c:pt idx="3">
                  <c:v>Education</c:v>
                </c:pt>
                <c:pt idx="4">
                  <c:v>Conferences &amp; conventions</c:v>
                </c:pt>
              </c:strCache>
            </c:strRef>
          </c:cat>
          <c:val>
            <c:numRef>
              <c:f>'6.1'!$C$12:$C$16</c:f>
              <c:numCache>
                <c:formatCode>#,##0\ \ </c:formatCode>
                <c:ptCount val="5"/>
                <c:pt idx="0">
                  <c:v>161280</c:v>
                </c:pt>
                <c:pt idx="1">
                  <c:v>25488</c:v>
                </c:pt>
                <c:pt idx="2">
                  <c:v>15696</c:v>
                </c:pt>
                <c:pt idx="3">
                  <c:v>3792</c:v>
                </c:pt>
                <c:pt idx="4">
                  <c:v>1760</c:v>
                </c:pt>
              </c:numCache>
            </c:numRef>
          </c:val>
          <c:extLst>
            <c:ext xmlns:c16="http://schemas.microsoft.com/office/drawing/2014/chart" uri="{C3380CC4-5D6E-409C-BE32-E72D297353CC}">
              <c16:uniqueId val="{00000000-993F-4D44-A3E9-25618BCCEC7E}"/>
            </c:ext>
          </c:extLst>
        </c:ser>
        <c:ser>
          <c:idx val="1"/>
          <c:order val="1"/>
          <c:tx>
            <c:strRef>
              <c:f>'6.1'!$D$7</c:f>
              <c:strCache>
                <c:ptCount val="1"/>
                <c:pt idx="0">
                  <c:v>2014</c:v>
                </c:pt>
              </c:strCache>
            </c:strRef>
          </c:tx>
          <c:spPr>
            <a:solidFill>
              <a:srgbClr val="669999"/>
            </a:solidFill>
          </c:spPr>
          <c:invertIfNegative val="0"/>
          <c:cat>
            <c:strRef>
              <c:f>'6.1'!$B$12:$B$16</c:f>
              <c:strCache>
                <c:ptCount val="5"/>
                <c:pt idx="0">
                  <c:v>Holiday</c:v>
                </c:pt>
                <c:pt idx="1">
                  <c:v>Visiting friends &amp; relatives</c:v>
                </c:pt>
                <c:pt idx="2">
                  <c:v>Business</c:v>
                </c:pt>
                <c:pt idx="3">
                  <c:v>Education</c:v>
                </c:pt>
                <c:pt idx="4">
                  <c:v>Conferences &amp; conventions</c:v>
                </c:pt>
              </c:strCache>
            </c:strRef>
          </c:cat>
          <c:val>
            <c:numRef>
              <c:f>'6.1'!$D$12:$D$16</c:f>
              <c:numCache>
                <c:formatCode>#,##0\ \ </c:formatCode>
                <c:ptCount val="5"/>
                <c:pt idx="0">
                  <c:v>177248</c:v>
                </c:pt>
                <c:pt idx="1">
                  <c:v>31792</c:v>
                </c:pt>
                <c:pt idx="2">
                  <c:v>11392</c:v>
                </c:pt>
                <c:pt idx="3">
                  <c:v>4896</c:v>
                </c:pt>
                <c:pt idx="4">
                  <c:v>1344</c:v>
                </c:pt>
              </c:numCache>
            </c:numRef>
          </c:val>
          <c:extLst>
            <c:ext xmlns:c16="http://schemas.microsoft.com/office/drawing/2014/chart" uri="{C3380CC4-5D6E-409C-BE32-E72D297353CC}">
              <c16:uniqueId val="{00000001-993F-4D44-A3E9-25618BCCEC7E}"/>
            </c:ext>
          </c:extLst>
        </c:ser>
        <c:ser>
          <c:idx val="2"/>
          <c:order val="2"/>
          <c:tx>
            <c:strRef>
              <c:f>'6.1'!$E$7</c:f>
              <c:strCache>
                <c:ptCount val="1"/>
                <c:pt idx="0">
                  <c:v>2015</c:v>
                </c:pt>
              </c:strCache>
            </c:strRef>
          </c:tx>
          <c:spPr>
            <a:solidFill>
              <a:srgbClr val="336666"/>
            </a:solidFill>
          </c:spPr>
          <c:invertIfNegative val="0"/>
          <c:cat>
            <c:strRef>
              <c:f>'6.1'!$B$12:$B$16</c:f>
              <c:strCache>
                <c:ptCount val="5"/>
                <c:pt idx="0">
                  <c:v>Holiday</c:v>
                </c:pt>
                <c:pt idx="1">
                  <c:v>Visiting friends &amp; relatives</c:v>
                </c:pt>
                <c:pt idx="2">
                  <c:v>Business</c:v>
                </c:pt>
                <c:pt idx="3">
                  <c:v>Education</c:v>
                </c:pt>
                <c:pt idx="4">
                  <c:v>Conferences &amp; conventions</c:v>
                </c:pt>
              </c:strCache>
            </c:strRef>
          </c:cat>
          <c:val>
            <c:numRef>
              <c:f>'6.1'!$E$12:$E$16</c:f>
              <c:numCache>
                <c:formatCode>#,##0\ \ </c:formatCode>
                <c:ptCount val="5"/>
                <c:pt idx="0">
                  <c:v>232432</c:v>
                </c:pt>
                <c:pt idx="1">
                  <c:v>38256</c:v>
                </c:pt>
                <c:pt idx="2">
                  <c:v>12544</c:v>
                </c:pt>
                <c:pt idx="3">
                  <c:v>7168</c:v>
                </c:pt>
                <c:pt idx="4">
                  <c:v>1456</c:v>
                </c:pt>
              </c:numCache>
            </c:numRef>
          </c:val>
          <c:extLst>
            <c:ext xmlns:c16="http://schemas.microsoft.com/office/drawing/2014/chart" uri="{C3380CC4-5D6E-409C-BE32-E72D297353CC}">
              <c16:uniqueId val="{00000002-993F-4D44-A3E9-25618BCCEC7E}"/>
            </c:ext>
          </c:extLst>
        </c:ser>
        <c:ser>
          <c:idx val="3"/>
          <c:order val="3"/>
          <c:tx>
            <c:strRef>
              <c:f>'6.1'!$F$7</c:f>
              <c:strCache>
                <c:ptCount val="1"/>
                <c:pt idx="0">
                  <c:v>2016</c:v>
                </c:pt>
              </c:strCache>
            </c:strRef>
          </c:tx>
          <c:spPr>
            <a:solidFill>
              <a:srgbClr val="003434"/>
            </a:solidFill>
          </c:spPr>
          <c:invertIfNegative val="0"/>
          <c:cat>
            <c:strRef>
              <c:f>'6.1'!$B$12:$B$16</c:f>
              <c:strCache>
                <c:ptCount val="5"/>
                <c:pt idx="0">
                  <c:v>Holiday</c:v>
                </c:pt>
                <c:pt idx="1">
                  <c:v>Visiting friends &amp; relatives</c:v>
                </c:pt>
                <c:pt idx="2">
                  <c:v>Business</c:v>
                </c:pt>
                <c:pt idx="3">
                  <c:v>Education</c:v>
                </c:pt>
                <c:pt idx="4">
                  <c:v>Conferences &amp; conventions</c:v>
                </c:pt>
              </c:strCache>
            </c:strRef>
          </c:cat>
          <c:val>
            <c:numRef>
              <c:f>'6.1'!$F$12:$F$16</c:f>
              <c:numCache>
                <c:formatCode>#,##0\ \ </c:formatCode>
                <c:ptCount val="5"/>
                <c:pt idx="0">
                  <c:v>305376</c:v>
                </c:pt>
                <c:pt idx="1">
                  <c:v>43696</c:v>
                </c:pt>
                <c:pt idx="2">
                  <c:v>13264</c:v>
                </c:pt>
                <c:pt idx="3">
                  <c:v>8608</c:v>
                </c:pt>
                <c:pt idx="4">
                  <c:v>2272</c:v>
                </c:pt>
              </c:numCache>
            </c:numRef>
          </c:val>
          <c:extLst>
            <c:ext xmlns:c16="http://schemas.microsoft.com/office/drawing/2014/chart" uri="{C3380CC4-5D6E-409C-BE32-E72D297353CC}">
              <c16:uniqueId val="{00000003-993F-4D44-A3E9-25618BCCEC7E}"/>
            </c:ext>
          </c:extLst>
        </c:ser>
        <c:ser>
          <c:idx val="4"/>
          <c:order val="4"/>
          <c:tx>
            <c:strRef>
              <c:f>'6.1'!$G$7</c:f>
              <c:strCache>
                <c:ptCount val="1"/>
                <c:pt idx="0">
                  <c:v>2017</c:v>
                </c:pt>
              </c:strCache>
            </c:strRef>
          </c:tx>
          <c:spPr>
            <a:solidFill>
              <a:schemeClr val="tx1"/>
            </a:solidFill>
          </c:spPr>
          <c:invertIfNegative val="0"/>
          <c:cat>
            <c:strRef>
              <c:f>'6.1'!$B$12:$B$16</c:f>
              <c:strCache>
                <c:ptCount val="5"/>
                <c:pt idx="0">
                  <c:v>Holiday</c:v>
                </c:pt>
                <c:pt idx="1">
                  <c:v>Visiting friends &amp; relatives</c:v>
                </c:pt>
                <c:pt idx="2">
                  <c:v>Business</c:v>
                </c:pt>
                <c:pt idx="3">
                  <c:v>Education</c:v>
                </c:pt>
                <c:pt idx="4">
                  <c:v>Conferences &amp; conventions</c:v>
                </c:pt>
              </c:strCache>
            </c:strRef>
          </c:cat>
          <c:val>
            <c:numRef>
              <c:f>'6.1'!$G$12:$G$16</c:f>
              <c:numCache>
                <c:formatCode>#,##0\ \ </c:formatCode>
                <c:ptCount val="5"/>
                <c:pt idx="0">
                  <c:v>298304</c:v>
                </c:pt>
                <c:pt idx="1">
                  <c:v>49488</c:v>
                </c:pt>
                <c:pt idx="2">
                  <c:v>15936</c:v>
                </c:pt>
                <c:pt idx="3">
                  <c:v>10144</c:v>
                </c:pt>
                <c:pt idx="4">
                  <c:v>2800</c:v>
                </c:pt>
              </c:numCache>
            </c:numRef>
          </c:val>
          <c:extLst>
            <c:ext xmlns:c16="http://schemas.microsoft.com/office/drawing/2014/chart" uri="{C3380CC4-5D6E-409C-BE32-E72D297353CC}">
              <c16:uniqueId val="{00000004-993F-4D44-A3E9-25618BCCEC7E}"/>
            </c:ext>
          </c:extLst>
        </c:ser>
        <c:dLbls>
          <c:showLegendKey val="0"/>
          <c:showVal val="0"/>
          <c:showCatName val="0"/>
          <c:showSerName val="0"/>
          <c:showPercent val="0"/>
          <c:showBubbleSize val="0"/>
        </c:dLbls>
        <c:gapWidth val="50"/>
        <c:axId val="1113333832"/>
        <c:axId val="1"/>
      </c:barChart>
      <c:catAx>
        <c:axId val="1113333832"/>
        <c:scaling>
          <c:orientation val="minMax"/>
        </c:scaling>
        <c:delete val="0"/>
        <c:axPos val="b"/>
        <c:numFmt formatCode="General" sourceLinked="1"/>
        <c:majorTickMark val="none"/>
        <c:minorTickMark val="none"/>
        <c:tickLblPos val="nextTo"/>
        <c:spPr>
          <a:ln>
            <a:solidFill>
              <a:sysClr val="windowText" lastClr="000000"/>
            </a:solidFill>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en-US"/>
          </a:p>
        </c:txPr>
        <c:crossAx val="1113333832"/>
        <c:crosses val="autoZero"/>
        <c:crossBetween val="between"/>
        <c:minorUnit val="1000"/>
      </c:valAx>
      <c:spPr>
        <a:ln>
          <a:noFill/>
        </a:ln>
      </c:spPr>
    </c:plotArea>
    <c:legend>
      <c:legendPos val="b"/>
      <c:layout>
        <c:manualLayout>
          <c:xMode val="edge"/>
          <c:yMode val="edge"/>
          <c:x val="0"/>
          <c:y val="0.86795847533983628"/>
          <c:w val="0.54929279001415143"/>
          <c:h val="9.0332275629725345E-2"/>
        </c:manualLayout>
      </c:layout>
      <c:overlay val="0"/>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91" l="0.70000000000000062" r="0.70000000000000062" t="0.7500000000000091"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82644508146201E-2"/>
          <c:y val="0.17083732485961509"/>
          <c:w val="0.84020876422705226"/>
          <c:h val="0.58949940925058164"/>
        </c:manualLayout>
      </c:layout>
      <c:barChart>
        <c:barDir val="col"/>
        <c:grouping val="clustered"/>
        <c:varyColors val="0"/>
        <c:ser>
          <c:idx val="0"/>
          <c:order val="0"/>
          <c:tx>
            <c:strRef>
              <c:f>'6.1'!$C$7</c:f>
              <c:strCache>
                <c:ptCount val="1"/>
                <c:pt idx="0">
                  <c:v>2013</c:v>
                </c:pt>
              </c:strCache>
            </c:strRef>
          </c:tx>
          <c:spPr>
            <a:solidFill>
              <a:srgbClr val="99CCCC"/>
            </a:solidFill>
          </c:spPr>
          <c:invertIfNegative val="0"/>
          <c:cat>
            <c:strRef>
              <c:f>'6.1'!$B$19:$B$25</c:f>
              <c:strCache>
                <c:ptCount val="7"/>
                <c:pt idx="0">
                  <c:v>Under 15</c:v>
                </c:pt>
                <c:pt idx="1">
                  <c:v>15–24</c:v>
                </c:pt>
                <c:pt idx="2">
                  <c:v>25–34</c:v>
                </c:pt>
                <c:pt idx="3">
                  <c:v>35–44</c:v>
                </c:pt>
                <c:pt idx="4">
                  <c:v>45–54</c:v>
                </c:pt>
                <c:pt idx="5">
                  <c:v>55–64</c:v>
                </c:pt>
                <c:pt idx="6">
                  <c:v>65+</c:v>
                </c:pt>
              </c:strCache>
            </c:strRef>
          </c:cat>
          <c:val>
            <c:numRef>
              <c:f>'6.1'!$C$19:$C$25</c:f>
              <c:numCache>
                <c:formatCode>#,##0\ \ </c:formatCode>
                <c:ptCount val="7"/>
                <c:pt idx="0">
                  <c:v>12160</c:v>
                </c:pt>
                <c:pt idx="1">
                  <c:v>11664</c:v>
                </c:pt>
                <c:pt idx="2">
                  <c:v>34288</c:v>
                </c:pt>
                <c:pt idx="3">
                  <c:v>45440</c:v>
                </c:pt>
                <c:pt idx="4">
                  <c:v>52752</c:v>
                </c:pt>
                <c:pt idx="5">
                  <c:v>48064</c:v>
                </c:pt>
                <c:pt idx="6">
                  <c:v>16368</c:v>
                </c:pt>
              </c:numCache>
            </c:numRef>
          </c:val>
          <c:extLst>
            <c:ext xmlns:c16="http://schemas.microsoft.com/office/drawing/2014/chart" uri="{C3380CC4-5D6E-409C-BE32-E72D297353CC}">
              <c16:uniqueId val="{00000000-E691-4794-9A7D-882F5FFFF03E}"/>
            </c:ext>
          </c:extLst>
        </c:ser>
        <c:ser>
          <c:idx val="1"/>
          <c:order val="1"/>
          <c:tx>
            <c:strRef>
              <c:f>'6.1'!$D$7</c:f>
              <c:strCache>
                <c:ptCount val="1"/>
                <c:pt idx="0">
                  <c:v>2014</c:v>
                </c:pt>
              </c:strCache>
            </c:strRef>
          </c:tx>
          <c:spPr>
            <a:solidFill>
              <a:srgbClr val="669999"/>
            </a:solidFill>
          </c:spPr>
          <c:invertIfNegative val="0"/>
          <c:cat>
            <c:strRef>
              <c:f>'6.1'!$B$19:$B$25</c:f>
              <c:strCache>
                <c:ptCount val="7"/>
                <c:pt idx="0">
                  <c:v>Under 15</c:v>
                </c:pt>
                <c:pt idx="1">
                  <c:v>15–24</c:v>
                </c:pt>
                <c:pt idx="2">
                  <c:v>25–34</c:v>
                </c:pt>
                <c:pt idx="3">
                  <c:v>35–44</c:v>
                </c:pt>
                <c:pt idx="4">
                  <c:v>45–54</c:v>
                </c:pt>
                <c:pt idx="5">
                  <c:v>55–64</c:v>
                </c:pt>
                <c:pt idx="6">
                  <c:v>65+</c:v>
                </c:pt>
              </c:strCache>
            </c:strRef>
          </c:cat>
          <c:val>
            <c:numRef>
              <c:f>'6.1'!$D$19:$D$25</c:f>
              <c:numCache>
                <c:formatCode>#,##0\ \ </c:formatCode>
                <c:ptCount val="7"/>
                <c:pt idx="0">
                  <c:v>14720</c:v>
                </c:pt>
                <c:pt idx="1">
                  <c:v>15072</c:v>
                </c:pt>
                <c:pt idx="2">
                  <c:v>38448</c:v>
                </c:pt>
                <c:pt idx="3">
                  <c:v>46304</c:v>
                </c:pt>
                <c:pt idx="4">
                  <c:v>51600</c:v>
                </c:pt>
                <c:pt idx="5">
                  <c:v>52656</c:v>
                </c:pt>
                <c:pt idx="6">
                  <c:v>20784</c:v>
                </c:pt>
              </c:numCache>
            </c:numRef>
          </c:val>
          <c:extLst>
            <c:ext xmlns:c16="http://schemas.microsoft.com/office/drawing/2014/chart" uri="{C3380CC4-5D6E-409C-BE32-E72D297353CC}">
              <c16:uniqueId val="{00000001-E691-4794-9A7D-882F5FFFF03E}"/>
            </c:ext>
          </c:extLst>
        </c:ser>
        <c:ser>
          <c:idx val="2"/>
          <c:order val="2"/>
          <c:tx>
            <c:strRef>
              <c:f>'6.1'!$E$7</c:f>
              <c:strCache>
                <c:ptCount val="1"/>
                <c:pt idx="0">
                  <c:v>2015</c:v>
                </c:pt>
              </c:strCache>
            </c:strRef>
          </c:tx>
          <c:spPr>
            <a:solidFill>
              <a:srgbClr val="336666"/>
            </a:solidFill>
          </c:spPr>
          <c:invertIfNegative val="0"/>
          <c:cat>
            <c:strRef>
              <c:f>'6.1'!$B$19:$B$25</c:f>
              <c:strCache>
                <c:ptCount val="7"/>
                <c:pt idx="0">
                  <c:v>Under 15</c:v>
                </c:pt>
                <c:pt idx="1">
                  <c:v>15–24</c:v>
                </c:pt>
                <c:pt idx="2">
                  <c:v>25–34</c:v>
                </c:pt>
                <c:pt idx="3">
                  <c:v>35–44</c:v>
                </c:pt>
                <c:pt idx="4">
                  <c:v>45–54</c:v>
                </c:pt>
                <c:pt idx="5">
                  <c:v>55–64</c:v>
                </c:pt>
                <c:pt idx="6">
                  <c:v>65+</c:v>
                </c:pt>
              </c:strCache>
            </c:strRef>
          </c:cat>
          <c:val>
            <c:numRef>
              <c:f>'6.1'!$E$19:$E$25</c:f>
              <c:numCache>
                <c:formatCode>#,##0\ \ </c:formatCode>
                <c:ptCount val="7"/>
                <c:pt idx="0">
                  <c:v>22304</c:v>
                </c:pt>
                <c:pt idx="1">
                  <c:v>18976</c:v>
                </c:pt>
                <c:pt idx="2">
                  <c:v>50304</c:v>
                </c:pt>
                <c:pt idx="3">
                  <c:v>55056</c:v>
                </c:pt>
                <c:pt idx="4">
                  <c:v>68512</c:v>
                </c:pt>
                <c:pt idx="5">
                  <c:v>67488</c:v>
                </c:pt>
                <c:pt idx="6">
                  <c:v>27152</c:v>
                </c:pt>
              </c:numCache>
            </c:numRef>
          </c:val>
          <c:extLst>
            <c:ext xmlns:c16="http://schemas.microsoft.com/office/drawing/2014/chart" uri="{C3380CC4-5D6E-409C-BE32-E72D297353CC}">
              <c16:uniqueId val="{00000002-E691-4794-9A7D-882F5FFFF03E}"/>
            </c:ext>
          </c:extLst>
        </c:ser>
        <c:ser>
          <c:idx val="3"/>
          <c:order val="3"/>
          <c:tx>
            <c:strRef>
              <c:f>'6.1'!$F$7</c:f>
              <c:strCache>
                <c:ptCount val="1"/>
                <c:pt idx="0">
                  <c:v>2016</c:v>
                </c:pt>
              </c:strCache>
            </c:strRef>
          </c:tx>
          <c:spPr>
            <a:solidFill>
              <a:srgbClr val="003333"/>
            </a:solidFill>
          </c:spPr>
          <c:invertIfNegative val="0"/>
          <c:cat>
            <c:strRef>
              <c:f>'6.1'!$B$19:$B$25</c:f>
              <c:strCache>
                <c:ptCount val="7"/>
                <c:pt idx="0">
                  <c:v>Under 15</c:v>
                </c:pt>
                <c:pt idx="1">
                  <c:v>15–24</c:v>
                </c:pt>
                <c:pt idx="2">
                  <c:v>25–34</c:v>
                </c:pt>
                <c:pt idx="3">
                  <c:v>35–44</c:v>
                </c:pt>
                <c:pt idx="4">
                  <c:v>45–54</c:v>
                </c:pt>
                <c:pt idx="5">
                  <c:v>55–64</c:v>
                </c:pt>
                <c:pt idx="6">
                  <c:v>65+</c:v>
                </c:pt>
              </c:strCache>
            </c:strRef>
          </c:cat>
          <c:val>
            <c:numRef>
              <c:f>'6.1'!$F$19:$F$25</c:f>
              <c:numCache>
                <c:formatCode>#,##0\ \ </c:formatCode>
                <c:ptCount val="7"/>
                <c:pt idx="0">
                  <c:v>25024</c:v>
                </c:pt>
                <c:pt idx="1">
                  <c:v>22624</c:v>
                </c:pt>
                <c:pt idx="2">
                  <c:v>67632</c:v>
                </c:pt>
                <c:pt idx="3">
                  <c:v>64048</c:v>
                </c:pt>
                <c:pt idx="4">
                  <c:v>85504</c:v>
                </c:pt>
                <c:pt idx="5">
                  <c:v>88736</c:v>
                </c:pt>
                <c:pt idx="6">
                  <c:v>40960</c:v>
                </c:pt>
              </c:numCache>
            </c:numRef>
          </c:val>
          <c:extLst>
            <c:ext xmlns:c16="http://schemas.microsoft.com/office/drawing/2014/chart" uri="{C3380CC4-5D6E-409C-BE32-E72D297353CC}">
              <c16:uniqueId val="{00000003-E691-4794-9A7D-882F5FFFF03E}"/>
            </c:ext>
          </c:extLst>
        </c:ser>
        <c:ser>
          <c:idx val="4"/>
          <c:order val="4"/>
          <c:tx>
            <c:strRef>
              <c:f>'6.1'!$G$7</c:f>
              <c:strCache>
                <c:ptCount val="1"/>
                <c:pt idx="0">
                  <c:v>2017</c:v>
                </c:pt>
              </c:strCache>
            </c:strRef>
          </c:tx>
          <c:spPr>
            <a:solidFill>
              <a:schemeClr val="tx1"/>
            </a:solidFill>
          </c:spPr>
          <c:invertIfNegative val="0"/>
          <c:cat>
            <c:strRef>
              <c:f>'6.1'!$B$19:$B$25</c:f>
              <c:strCache>
                <c:ptCount val="7"/>
                <c:pt idx="0">
                  <c:v>Under 15</c:v>
                </c:pt>
                <c:pt idx="1">
                  <c:v>15–24</c:v>
                </c:pt>
                <c:pt idx="2">
                  <c:v>25–34</c:v>
                </c:pt>
                <c:pt idx="3">
                  <c:v>35–44</c:v>
                </c:pt>
                <c:pt idx="4">
                  <c:v>45–54</c:v>
                </c:pt>
                <c:pt idx="5">
                  <c:v>55–64</c:v>
                </c:pt>
                <c:pt idx="6">
                  <c:v>65+</c:v>
                </c:pt>
              </c:strCache>
            </c:strRef>
          </c:cat>
          <c:val>
            <c:numRef>
              <c:f>'6.1'!$G$19:$G$25</c:f>
              <c:numCache>
                <c:formatCode>#,##0\ \ </c:formatCode>
                <c:ptCount val="7"/>
                <c:pt idx="0">
                  <c:v>27648</c:v>
                </c:pt>
                <c:pt idx="1">
                  <c:v>23024</c:v>
                </c:pt>
                <c:pt idx="2">
                  <c:v>70288</c:v>
                </c:pt>
                <c:pt idx="3">
                  <c:v>63584</c:v>
                </c:pt>
                <c:pt idx="4">
                  <c:v>85568</c:v>
                </c:pt>
                <c:pt idx="5">
                  <c:v>88304</c:v>
                </c:pt>
                <c:pt idx="6">
                  <c:v>40416</c:v>
                </c:pt>
              </c:numCache>
            </c:numRef>
          </c:val>
          <c:extLst>
            <c:ext xmlns:c16="http://schemas.microsoft.com/office/drawing/2014/chart" uri="{C3380CC4-5D6E-409C-BE32-E72D297353CC}">
              <c16:uniqueId val="{00000004-E691-4794-9A7D-882F5FFFF03E}"/>
            </c:ext>
          </c:extLst>
        </c:ser>
        <c:dLbls>
          <c:showLegendKey val="0"/>
          <c:showVal val="0"/>
          <c:showCatName val="0"/>
          <c:showSerName val="0"/>
          <c:showPercent val="0"/>
          <c:showBubbleSize val="0"/>
        </c:dLbls>
        <c:gapWidth val="50"/>
        <c:axId val="1113333176"/>
        <c:axId val="1"/>
      </c:barChart>
      <c:catAx>
        <c:axId val="1113333176"/>
        <c:scaling>
          <c:orientation val="minMax"/>
        </c:scaling>
        <c:delete val="0"/>
        <c:axPos val="b"/>
        <c:numFmt formatCode="General" sourceLinked="1"/>
        <c:majorTickMark val="none"/>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a:solidFill>
                <a:sysClr val="window" lastClr="FFFFFF">
                  <a:lumMod val="85000"/>
                </a:sysClr>
              </a:solidFill>
            </a:ln>
          </c:spPr>
        </c:majorGridlines>
        <c:numFmt formatCode="#,##0," sourceLinked="0"/>
        <c:majorTickMark val="none"/>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en-US"/>
          </a:p>
        </c:txPr>
        <c:crossAx val="1113333176"/>
        <c:crosses val="autoZero"/>
        <c:crossBetween val="between"/>
        <c:minorUnit val="1000"/>
      </c:valAx>
      <c:spPr>
        <a:ln>
          <a:noFill/>
        </a:ln>
      </c:spPr>
    </c:plotArea>
    <c:legend>
      <c:legendPos val="b"/>
      <c:layout>
        <c:manualLayout>
          <c:xMode val="edge"/>
          <c:yMode val="edge"/>
          <c:x val="2.0424059895738839E-3"/>
          <c:y val="0.86797735188761782"/>
          <c:w val="0.51883740338909257"/>
          <c:h val="9.2455141220554982E-2"/>
        </c:manualLayout>
      </c:layout>
      <c:overlay val="0"/>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955" l="0.70000000000000062" r="0.70000000000000062" t="0.75000000000000955"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New Zealand Imports</a:t>
            </a:r>
            <a:endParaRPr lang="en-NZ" baseline="0"/>
          </a:p>
          <a:p>
            <a:pPr>
              <a:defRPr/>
            </a:pPr>
            <a:r>
              <a:rPr lang="en-NZ" b="0" baseline="0"/>
              <a:t>Top 5 markets</a:t>
            </a:r>
            <a:endParaRPr lang="en-NZ" b="0"/>
          </a:p>
        </c:rich>
      </c:tx>
      <c:overlay val="0"/>
    </c:title>
    <c:autoTitleDeleted val="0"/>
    <c:plotArea>
      <c:layout>
        <c:manualLayout>
          <c:layoutTarget val="inner"/>
          <c:xMode val="edge"/>
          <c:yMode val="edge"/>
          <c:x val="9.7902910052910005E-2"/>
          <c:y val="0.176692962962963"/>
          <c:w val="0.86849920634920597"/>
          <c:h val="0.74925129629629605"/>
        </c:manualLayout>
      </c:layout>
      <c:lineChart>
        <c:grouping val="standard"/>
        <c:varyColors val="0"/>
        <c:ser>
          <c:idx val="0"/>
          <c:order val="0"/>
          <c:tx>
            <c:strRef>
              <c:f>'1'!$C$52</c:f>
              <c:strCache>
                <c:ptCount val="1"/>
                <c:pt idx="0">
                  <c:v>Australia</c:v>
                </c:pt>
              </c:strCache>
            </c:strRef>
          </c:tx>
          <c:spPr>
            <a:ln>
              <a:solidFill>
                <a:schemeClr val="accent3"/>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'1'!$N$53:$N$75</c:f>
              <c:numCache>
                <c:formatCode>0.0_ ;[Red]\-0.0\ </c:formatCode>
                <c:ptCount val="23"/>
                <c:pt idx="0">
                  <c:v>4.4352309419999996</c:v>
                </c:pt>
                <c:pt idx="1">
                  <c:v>4.7427889160000003</c:v>
                </c:pt>
                <c:pt idx="2">
                  <c:v>5.0926778979999998</c:v>
                </c:pt>
                <c:pt idx="3">
                  <c:v>5.5407120089999999</c:v>
                </c:pt>
                <c:pt idx="4">
                  <c:v>5.2179438380000001</c:v>
                </c:pt>
                <c:pt idx="5">
                  <c:v>6.788072294</c:v>
                </c:pt>
                <c:pt idx="6">
                  <c:v>6.8504690119999996</c:v>
                </c:pt>
                <c:pt idx="7">
                  <c:v>7.0321381240000003</c:v>
                </c:pt>
                <c:pt idx="8">
                  <c:v>7.3262983029999997</c:v>
                </c:pt>
                <c:pt idx="9">
                  <c:v>7.1629667709999998</c:v>
                </c:pt>
                <c:pt idx="10">
                  <c:v>8.0011402050000004</c:v>
                </c:pt>
                <c:pt idx="11">
                  <c:v>7.540481464</c:v>
                </c:pt>
                <c:pt idx="12">
                  <c:v>8.5264943340000006</c:v>
                </c:pt>
                <c:pt idx="13">
                  <c:v>8.5414884139999998</c:v>
                </c:pt>
                <c:pt idx="14">
                  <c:v>8.5297178779999996</c:v>
                </c:pt>
                <c:pt idx="15">
                  <c:v>7.5582274319999998</c:v>
                </c:pt>
                <c:pt idx="16">
                  <c:v>7.6225117400000002</c:v>
                </c:pt>
                <c:pt idx="17">
                  <c:v>7.2829187600000003</c:v>
                </c:pt>
                <c:pt idx="18">
                  <c:v>7.0943809680000003</c:v>
                </c:pt>
                <c:pt idx="19">
                  <c:v>6.2472604159999996</c:v>
                </c:pt>
                <c:pt idx="20">
                  <c:v>6.2818377349999999</c:v>
                </c:pt>
                <c:pt idx="21">
                  <c:v>6.4494614879999999</c:v>
                </c:pt>
                <c:pt idx="22">
                  <c:v>6.4533125179999997</c:v>
                </c:pt>
              </c:numCache>
            </c:numRef>
          </c:val>
          <c:smooth val="0"/>
          <c:extLst>
            <c:ext xmlns:c16="http://schemas.microsoft.com/office/drawing/2014/chart" uri="{C3380CC4-5D6E-409C-BE32-E72D297353CC}">
              <c16:uniqueId val="{00000000-ECA9-40C6-860A-91FE646F6DC6}"/>
            </c:ext>
          </c:extLst>
        </c:ser>
        <c:ser>
          <c:idx val="1"/>
          <c:order val="1"/>
          <c:tx>
            <c:strRef>
              <c:f>'1'!$D$52</c:f>
              <c:strCache>
                <c:ptCount val="1"/>
                <c:pt idx="0">
                  <c:v>China</c:v>
                </c:pt>
              </c:strCache>
            </c:strRef>
          </c:tx>
          <c:spPr>
            <a:ln>
              <a:solidFill>
                <a:srgbClr val="FF0000"/>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'1'!$O$53:$O$75</c:f>
              <c:numCache>
                <c:formatCode>0.0_ ;[Red]\-0.0\ </c:formatCode>
                <c:ptCount val="23"/>
                <c:pt idx="0">
                  <c:v>0.68657221300000004</c:v>
                </c:pt>
                <c:pt idx="1">
                  <c:v>0.76778991200000002</c:v>
                </c:pt>
                <c:pt idx="2">
                  <c:v>0.82431790900000002</c:v>
                </c:pt>
                <c:pt idx="3">
                  <c:v>1.0819123479999999</c:v>
                </c:pt>
                <c:pt idx="4">
                  <c:v>1.203722798</c:v>
                </c:pt>
                <c:pt idx="5">
                  <c:v>1.535349855</c:v>
                </c:pt>
                <c:pt idx="6">
                  <c:v>2.0378027410000001</c:v>
                </c:pt>
                <c:pt idx="7">
                  <c:v>2.2741634839999998</c:v>
                </c:pt>
                <c:pt idx="8">
                  <c:v>2.6237614150000002</c:v>
                </c:pt>
                <c:pt idx="9">
                  <c:v>2.9321615410000001</c:v>
                </c:pt>
                <c:pt idx="10">
                  <c:v>3.507157963</c:v>
                </c:pt>
                <c:pt idx="11">
                  <c:v>4.2254642689999997</c:v>
                </c:pt>
                <c:pt idx="12">
                  <c:v>5.1826396460000002</c:v>
                </c:pt>
                <c:pt idx="13">
                  <c:v>5.6872244070000004</c:v>
                </c:pt>
                <c:pt idx="14">
                  <c:v>6.5942611109999998</c:v>
                </c:pt>
                <c:pt idx="15">
                  <c:v>6.0277023569999999</c:v>
                </c:pt>
                <c:pt idx="16">
                  <c:v>6.9382527679999999</c:v>
                </c:pt>
                <c:pt idx="17">
                  <c:v>7.5198973670000004</c:v>
                </c:pt>
                <c:pt idx="18">
                  <c:v>7.7608913470000003</c:v>
                </c:pt>
                <c:pt idx="19">
                  <c:v>8.3709385629999993</c:v>
                </c:pt>
                <c:pt idx="20">
                  <c:v>9.0237410330000003</c:v>
                </c:pt>
                <c:pt idx="21">
                  <c:v>10.460125366</c:v>
                </c:pt>
                <c:pt idx="22">
                  <c:v>10.310454228999999</c:v>
                </c:pt>
              </c:numCache>
            </c:numRef>
          </c:val>
          <c:smooth val="0"/>
          <c:extLst>
            <c:ext xmlns:c16="http://schemas.microsoft.com/office/drawing/2014/chart" uri="{C3380CC4-5D6E-409C-BE32-E72D297353CC}">
              <c16:uniqueId val="{00000001-ECA9-40C6-860A-91FE646F6DC6}"/>
            </c:ext>
          </c:extLst>
        </c:ser>
        <c:ser>
          <c:idx val="2"/>
          <c:order val="2"/>
          <c:tx>
            <c:strRef>
              <c:f>'1'!$F$52</c:f>
              <c:strCache>
                <c:ptCount val="1"/>
                <c:pt idx="0">
                  <c:v>Japan</c:v>
                </c:pt>
              </c:strCache>
            </c:strRef>
          </c:tx>
          <c:spPr>
            <a:ln>
              <a:solidFill>
                <a:schemeClr val="accent1"/>
              </a:solidFill>
              <a:prstDash val="sysDash"/>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'1'!$Q$53:$Q$75</c:f>
              <c:numCache>
                <c:formatCode>0.0_ ;[Red]\-0.0\ </c:formatCode>
                <c:ptCount val="23"/>
                <c:pt idx="0">
                  <c:v>3.1263926419999999</c:v>
                </c:pt>
                <c:pt idx="1">
                  <c:v>2.9142070489999998</c:v>
                </c:pt>
                <c:pt idx="2">
                  <c:v>2.9737572750000001</c:v>
                </c:pt>
                <c:pt idx="3">
                  <c:v>2.5817602590000002</c:v>
                </c:pt>
                <c:pt idx="4">
                  <c:v>2.8436724839999998</c:v>
                </c:pt>
                <c:pt idx="5">
                  <c:v>3.407145662</c:v>
                </c:pt>
                <c:pt idx="6">
                  <c:v>3.4042915379999998</c:v>
                </c:pt>
                <c:pt idx="7">
                  <c:v>3.5998173429999998</c:v>
                </c:pt>
                <c:pt idx="8">
                  <c:v>3.8016292630000001</c:v>
                </c:pt>
                <c:pt idx="9">
                  <c:v>3.7876671499999999</c:v>
                </c:pt>
                <c:pt idx="10">
                  <c:v>3.9959340600000002</c:v>
                </c:pt>
                <c:pt idx="11">
                  <c:v>4.0099579079999996</c:v>
                </c:pt>
                <c:pt idx="12">
                  <c:v>3.7206485680000001</c:v>
                </c:pt>
                <c:pt idx="13">
                  <c:v>4.0072987969999998</c:v>
                </c:pt>
                <c:pt idx="14">
                  <c:v>3.8997244129999999</c:v>
                </c:pt>
                <c:pt idx="15">
                  <c:v>2.6584912329999999</c:v>
                </c:pt>
                <c:pt idx="16">
                  <c:v>3.176892762</c:v>
                </c:pt>
                <c:pt idx="17">
                  <c:v>2.9297667060000001</c:v>
                </c:pt>
                <c:pt idx="18">
                  <c:v>3.037894203</c:v>
                </c:pt>
                <c:pt idx="19">
                  <c:v>3.1882603820000002</c:v>
                </c:pt>
                <c:pt idx="20">
                  <c:v>3.4177211770000002</c:v>
                </c:pt>
                <c:pt idx="21">
                  <c:v>3.4570668520000001</c:v>
                </c:pt>
                <c:pt idx="22">
                  <c:v>3.8522385130000001</c:v>
                </c:pt>
              </c:numCache>
            </c:numRef>
          </c:val>
          <c:smooth val="0"/>
          <c:extLst>
            <c:ext xmlns:c16="http://schemas.microsoft.com/office/drawing/2014/chart" uri="{C3380CC4-5D6E-409C-BE32-E72D297353CC}">
              <c16:uniqueId val="{00000002-ECA9-40C6-860A-91FE646F6DC6}"/>
            </c:ext>
          </c:extLst>
        </c:ser>
        <c:ser>
          <c:idx val="3"/>
          <c:order val="3"/>
          <c:tx>
            <c:strRef>
              <c:f>'1'!$J$52</c:f>
              <c:strCache>
                <c:ptCount val="1"/>
                <c:pt idx="0">
                  <c:v>UK</c:v>
                </c:pt>
              </c:strCache>
            </c:strRef>
          </c:tx>
          <c:spPr>
            <a:ln>
              <a:solidFill>
                <a:schemeClr val="bg1">
                  <a:lumMod val="65000"/>
                </a:schemeClr>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'1'!$U$53:$U$75</c:f>
              <c:numCache>
                <c:formatCode>0.0_ ;[Red]\-0.0\ </c:formatCode>
                <c:ptCount val="23"/>
                <c:pt idx="0">
                  <c:v>1.3233954960000001</c:v>
                </c:pt>
                <c:pt idx="1">
                  <c:v>1.1699355380000001</c:v>
                </c:pt>
                <c:pt idx="2">
                  <c:v>1.108124487</c:v>
                </c:pt>
                <c:pt idx="3">
                  <c:v>1.1618059060000001</c:v>
                </c:pt>
                <c:pt idx="4">
                  <c:v>1.1360894420000001</c:v>
                </c:pt>
                <c:pt idx="5">
                  <c:v>1.104659976</c:v>
                </c:pt>
                <c:pt idx="6">
                  <c:v>1.1922276469999999</c:v>
                </c:pt>
                <c:pt idx="7">
                  <c:v>1.2338259119999999</c:v>
                </c:pt>
                <c:pt idx="8">
                  <c:v>1.1385752149999999</c:v>
                </c:pt>
                <c:pt idx="9">
                  <c:v>1.0706521739999999</c:v>
                </c:pt>
                <c:pt idx="10">
                  <c:v>1.2044455549999999</c:v>
                </c:pt>
                <c:pt idx="11">
                  <c:v>1.1453753019999999</c:v>
                </c:pt>
                <c:pt idx="12">
                  <c:v>1.1400844349999999</c:v>
                </c:pt>
                <c:pt idx="13">
                  <c:v>1.054208569</c:v>
                </c:pt>
                <c:pt idx="14">
                  <c:v>1.064625098</c:v>
                </c:pt>
                <c:pt idx="15">
                  <c:v>0.94543830799999995</c:v>
                </c:pt>
                <c:pt idx="16">
                  <c:v>0.96101156700000001</c:v>
                </c:pt>
                <c:pt idx="17">
                  <c:v>1.3088969239999999</c:v>
                </c:pt>
                <c:pt idx="18">
                  <c:v>1.2704613149999999</c:v>
                </c:pt>
                <c:pt idx="19">
                  <c:v>1.236607727</c:v>
                </c:pt>
                <c:pt idx="20">
                  <c:v>1.355642303</c:v>
                </c:pt>
                <c:pt idx="21">
                  <c:v>1.38150693</c:v>
                </c:pt>
                <c:pt idx="22">
                  <c:v>1.4860842080000001</c:v>
                </c:pt>
              </c:numCache>
            </c:numRef>
          </c:val>
          <c:smooth val="0"/>
          <c:extLst>
            <c:ext xmlns:c16="http://schemas.microsoft.com/office/drawing/2014/chart" uri="{C3380CC4-5D6E-409C-BE32-E72D297353CC}">
              <c16:uniqueId val="{00000003-ECA9-40C6-860A-91FE646F6DC6}"/>
            </c:ext>
          </c:extLst>
        </c:ser>
        <c:ser>
          <c:idx val="4"/>
          <c:order val="4"/>
          <c:tx>
            <c:strRef>
              <c:f>'1'!$K$52</c:f>
              <c:strCache>
                <c:ptCount val="1"/>
                <c:pt idx="0">
                  <c:v>USA</c:v>
                </c:pt>
              </c:strCache>
            </c:strRef>
          </c:tx>
          <c:spPr>
            <a:ln>
              <a:solidFill>
                <a:schemeClr val="tx2"/>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'1'!$V$53:$V$75</c:f>
              <c:numCache>
                <c:formatCode>0.0_ ;[Red]\-0.0\ </c:formatCode>
                <c:ptCount val="23"/>
                <c:pt idx="0">
                  <c:v>3.8787867060000001</c:v>
                </c:pt>
                <c:pt idx="1">
                  <c:v>3.9416383430000002</c:v>
                </c:pt>
                <c:pt idx="2">
                  <c:v>3.526382248</c:v>
                </c:pt>
                <c:pt idx="3">
                  <c:v>4.0075452360000003</c:v>
                </c:pt>
                <c:pt idx="4">
                  <c:v>4.3886470319999997</c:v>
                </c:pt>
                <c:pt idx="5">
                  <c:v>4.530635159</c:v>
                </c:pt>
                <c:pt idx="6">
                  <c:v>5.5113035000000004</c:v>
                </c:pt>
                <c:pt idx="7">
                  <c:v>4.9723280809999997</c:v>
                </c:pt>
                <c:pt idx="8">
                  <c:v>4.1629434779999999</c:v>
                </c:pt>
                <c:pt idx="9">
                  <c:v>3.9180192800000002</c:v>
                </c:pt>
                <c:pt idx="10">
                  <c:v>3.7756512610000001</c:v>
                </c:pt>
                <c:pt idx="11">
                  <c:v>4.4123072079999996</c:v>
                </c:pt>
                <c:pt idx="12">
                  <c:v>4.5517605359999997</c:v>
                </c:pt>
                <c:pt idx="13">
                  <c:v>3.9239143140000001</c:v>
                </c:pt>
                <c:pt idx="14">
                  <c:v>4.7144778059999997</c:v>
                </c:pt>
                <c:pt idx="15">
                  <c:v>4.2206508559999998</c:v>
                </c:pt>
                <c:pt idx="16">
                  <c:v>4.8477393299999996</c:v>
                </c:pt>
                <c:pt idx="17">
                  <c:v>4.8537963660000001</c:v>
                </c:pt>
                <c:pt idx="18">
                  <c:v>4.2180704430000002</c:v>
                </c:pt>
                <c:pt idx="19">
                  <c:v>4.5773394280000002</c:v>
                </c:pt>
                <c:pt idx="20">
                  <c:v>6.0823086999999996</c:v>
                </c:pt>
                <c:pt idx="21">
                  <c:v>6.1561474519999999</c:v>
                </c:pt>
                <c:pt idx="22">
                  <c:v>5.9137429030000002</c:v>
                </c:pt>
              </c:numCache>
            </c:numRef>
          </c:val>
          <c:smooth val="0"/>
          <c:extLst>
            <c:ext xmlns:c16="http://schemas.microsoft.com/office/drawing/2014/chart" uri="{C3380CC4-5D6E-409C-BE32-E72D297353CC}">
              <c16:uniqueId val="{00000004-ECA9-40C6-860A-91FE646F6DC6}"/>
            </c:ext>
          </c:extLst>
        </c:ser>
        <c:dLbls>
          <c:showLegendKey val="0"/>
          <c:showVal val="0"/>
          <c:showCatName val="0"/>
          <c:showSerName val="0"/>
          <c:showPercent val="0"/>
          <c:showBubbleSize val="0"/>
        </c:dLbls>
        <c:smooth val="0"/>
        <c:axId val="595444640"/>
        <c:axId val="595445032"/>
      </c:lineChart>
      <c:dateAx>
        <c:axId val="595444640"/>
        <c:scaling>
          <c:orientation val="minMax"/>
        </c:scaling>
        <c:delete val="0"/>
        <c:axPos val="b"/>
        <c:numFmt formatCode="yyyy" sourceLinked="0"/>
        <c:majorTickMark val="out"/>
        <c:minorTickMark val="in"/>
        <c:tickLblPos val="nextTo"/>
        <c:crossAx val="595445032"/>
        <c:crosses val="autoZero"/>
        <c:auto val="0"/>
        <c:lblOffset val="100"/>
        <c:baseTimeUnit val="years"/>
        <c:majorUnit val="2"/>
        <c:majorTimeUnit val="years"/>
        <c:minorUnit val="1"/>
        <c:minorTimeUnit val="years"/>
      </c:dateAx>
      <c:valAx>
        <c:axId val="595445032"/>
        <c:scaling>
          <c:orientation val="minMax"/>
        </c:scaling>
        <c:delete val="0"/>
        <c:axPos val="l"/>
        <c:title>
          <c:tx>
            <c:rich>
              <a:bodyPr rot="-5400000" vert="horz"/>
              <a:lstStyle/>
              <a:p>
                <a:pPr>
                  <a:defRPr b="0"/>
                </a:pPr>
                <a:r>
                  <a:rPr lang="en-NZ" b="0"/>
                  <a:t>$b per year</a:t>
                </a:r>
              </a:p>
            </c:rich>
          </c:tx>
          <c:overlay val="0"/>
        </c:title>
        <c:numFmt formatCode="#,##0" sourceLinked="0"/>
        <c:majorTickMark val="out"/>
        <c:minorTickMark val="none"/>
        <c:tickLblPos val="nextTo"/>
        <c:crossAx val="595444640"/>
        <c:crosses val="autoZero"/>
        <c:crossBetween val="between"/>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98240139337425E-2"/>
          <c:y val="0.17241563251195588"/>
          <c:w val="0.85797960738778889"/>
          <c:h val="0.57381307919034397"/>
        </c:manualLayout>
      </c:layout>
      <c:barChart>
        <c:barDir val="col"/>
        <c:grouping val="clustered"/>
        <c:varyColors val="0"/>
        <c:ser>
          <c:idx val="0"/>
          <c:order val="0"/>
          <c:tx>
            <c:strRef>
              <c:f>'6.1'!$C$7</c:f>
              <c:strCache>
                <c:ptCount val="1"/>
                <c:pt idx="0">
                  <c:v>2013</c:v>
                </c:pt>
              </c:strCache>
            </c:strRef>
          </c:tx>
          <c:spPr>
            <a:solidFill>
              <a:srgbClr val="99CCCC"/>
            </a:solidFill>
          </c:spPr>
          <c:invertIfNegative val="0"/>
          <c:cat>
            <c:strRef>
              <c:f>'6.1'!$B$28:$B$32</c:f>
              <c:strCache>
                <c:ptCount val="5"/>
                <c:pt idx="0">
                  <c:v>1–3</c:v>
                </c:pt>
                <c:pt idx="1">
                  <c:v>4–7</c:v>
                </c:pt>
                <c:pt idx="2">
                  <c:v>8–14</c:v>
                </c:pt>
                <c:pt idx="3">
                  <c:v>15–21</c:v>
                </c:pt>
                <c:pt idx="4">
                  <c:v>22 and over</c:v>
                </c:pt>
              </c:strCache>
            </c:strRef>
          </c:cat>
          <c:val>
            <c:numRef>
              <c:f>'6.1'!$C$28:$C$32</c:f>
              <c:numCache>
                <c:formatCode>#,##0\ \ </c:formatCode>
                <c:ptCount val="5"/>
                <c:pt idx="0">
                  <c:v>105968</c:v>
                </c:pt>
                <c:pt idx="1">
                  <c:v>47568</c:v>
                </c:pt>
                <c:pt idx="2">
                  <c:v>31664</c:v>
                </c:pt>
                <c:pt idx="3">
                  <c:v>11840</c:v>
                </c:pt>
                <c:pt idx="4">
                  <c:v>23696</c:v>
                </c:pt>
              </c:numCache>
            </c:numRef>
          </c:val>
          <c:extLst>
            <c:ext xmlns:c16="http://schemas.microsoft.com/office/drawing/2014/chart" uri="{C3380CC4-5D6E-409C-BE32-E72D297353CC}">
              <c16:uniqueId val="{00000000-77AD-4690-92D3-30566F596783}"/>
            </c:ext>
          </c:extLst>
        </c:ser>
        <c:ser>
          <c:idx val="1"/>
          <c:order val="1"/>
          <c:tx>
            <c:strRef>
              <c:f>'6.1'!$D$7</c:f>
              <c:strCache>
                <c:ptCount val="1"/>
                <c:pt idx="0">
                  <c:v>2014</c:v>
                </c:pt>
              </c:strCache>
            </c:strRef>
          </c:tx>
          <c:spPr>
            <a:solidFill>
              <a:srgbClr val="669999"/>
            </a:solidFill>
          </c:spPr>
          <c:invertIfNegative val="0"/>
          <c:cat>
            <c:strRef>
              <c:f>'6.1'!$B$28:$B$32</c:f>
              <c:strCache>
                <c:ptCount val="5"/>
                <c:pt idx="0">
                  <c:v>1–3</c:v>
                </c:pt>
                <c:pt idx="1">
                  <c:v>4–7</c:v>
                </c:pt>
                <c:pt idx="2">
                  <c:v>8–14</c:v>
                </c:pt>
                <c:pt idx="3">
                  <c:v>15–21</c:v>
                </c:pt>
                <c:pt idx="4">
                  <c:v>22 and over</c:v>
                </c:pt>
              </c:strCache>
            </c:strRef>
          </c:cat>
          <c:val>
            <c:numRef>
              <c:f>'6.1'!$D$28:$D$32</c:f>
              <c:numCache>
                <c:formatCode>#,##0\ \ </c:formatCode>
                <c:ptCount val="5"/>
                <c:pt idx="0">
                  <c:v>97440</c:v>
                </c:pt>
                <c:pt idx="1">
                  <c:v>49232</c:v>
                </c:pt>
                <c:pt idx="2">
                  <c:v>43520</c:v>
                </c:pt>
                <c:pt idx="3">
                  <c:v>16864</c:v>
                </c:pt>
                <c:pt idx="4">
                  <c:v>32528</c:v>
                </c:pt>
              </c:numCache>
            </c:numRef>
          </c:val>
          <c:extLst>
            <c:ext xmlns:c16="http://schemas.microsoft.com/office/drawing/2014/chart" uri="{C3380CC4-5D6E-409C-BE32-E72D297353CC}">
              <c16:uniqueId val="{00000001-77AD-4690-92D3-30566F596783}"/>
            </c:ext>
          </c:extLst>
        </c:ser>
        <c:ser>
          <c:idx val="2"/>
          <c:order val="2"/>
          <c:tx>
            <c:strRef>
              <c:f>'6.1'!$E$7</c:f>
              <c:strCache>
                <c:ptCount val="1"/>
                <c:pt idx="0">
                  <c:v>2015</c:v>
                </c:pt>
              </c:strCache>
            </c:strRef>
          </c:tx>
          <c:spPr>
            <a:solidFill>
              <a:srgbClr val="336666"/>
            </a:solidFill>
          </c:spPr>
          <c:invertIfNegative val="0"/>
          <c:cat>
            <c:strRef>
              <c:f>'6.1'!$B$28:$B$32</c:f>
              <c:strCache>
                <c:ptCount val="5"/>
                <c:pt idx="0">
                  <c:v>1–3</c:v>
                </c:pt>
                <c:pt idx="1">
                  <c:v>4–7</c:v>
                </c:pt>
                <c:pt idx="2">
                  <c:v>8–14</c:v>
                </c:pt>
                <c:pt idx="3">
                  <c:v>15–21</c:v>
                </c:pt>
                <c:pt idx="4">
                  <c:v>22 and over</c:v>
                </c:pt>
              </c:strCache>
            </c:strRef>
          </c:cat>
          <c:val>
            <c:numRef>
              <c:f>'6.1'!$E$28:$E$32</c:f>
              <c:numCache>
                <c:formatCode>#,##0\ \ </c:formatCode>
                <c:ptCount val="5"/>
                <c:pt idx="0">
                  <c:v>112592</c:v>
                </c:pt>
                <c:pt idx="1">
                  <c:v>63952</c:v>
                </c:pt>
                <c:pt idx="2">
                  <c:v>66928</c:v>
                </c:pt>
                <c:pt idx="3">
                  <c:v>24720</c:v>
                </c:pt>
                <c:pt idx="4">
                  <c:v>41600</c:v>
                </c:pt>
              </c:numCache>
            </c:numRef>
          </c:val>
          <c:extLst>
            <c:ext xmlns:c16="http://schemas.microsoft.com/office/drawing/2014/chart" uri="{C3380CC4-5D6E-409C-BE32-E72D297353CC}">
              <c16:uniqueId val="{00000002-77AD-4690-92D3-30566F596783}"/>
            </c:ext>
          </c:extLst>
        </c:ser>
        <c:ser>
          <c:idx val="3"/>
          <c:order val="3"/>
          <c:tx>
            <c:strRef>
              <c:f>'6.1'!$F$7</c:f>
              <c:strCache>
                <c:ptCount val="1"/>
                <c:pt idx="0">
                  <c:v>2016</c:v>
                </c:pt>
              </c:strCache>
            </c:strRef>
          </c:tx>
          <c:spPr>
            <a:solidFill>
              <a:srgbClr val="003434"/>
            </a:solidFill>
          </c:spPr>
          <c:invertIfNegative val="0"/>
          <c:cat>
            <c:strRef>
              <c:f>'6.1'!$B$28:$B$32</c:f>
              <c:strCache>
                <c:ptCount val="5"/>
                <c:pt idx="0">
                  <c:v>1–3</c:v>
                </c:pt>
                <c:pt idx="1">
                  <c:v>4–7</c:v>
                </c:pt>
                <c:pt idx="2">
                  <c:v>8–14</c:v>
                </c:pt>
                <c:pt idx="3">
                  <c:v>15–21</c:v>
                </c:pt>
                <c:pt idx="4">
                  <c:v>22 and over</c:v>
                </c:pt>
              </c:strCache>
            </c:strRef>
          </c:cat>
          <c:val>
            <c:numRef>
              <c:f>'6.1'!$F$28:$F$32</c:f>
              <c:numCache>
                <c:formatCode>#,##0\ \ </c:formatCode>
                <c:ptCount val="5"/>
                <c:pt idx="0">
                  <c:v>145488</c:v>
                </c:pt>
                <c:pt idx="1">
                  <c:v>75056</c:v>
                </c:pt>
                <c:pt idx="2">
                  <c:v>91424</c:v>
                </c:pt>
                <c:pt idx="3">
                  <c:v>32528</c:v>
                </c:pt>
                <c:pt idx="4">
                  <c:v>50032</c:v>
                </c:pt>
              </c:numCache>
            </c:numRef>
          </c:val>
          <c:extLst>
            <c:ext xmlns:c16="http://schemas.microsoft.com/office/drawing/2014/chart" uri="{C3380CC4-5D6E-409C-BE32-E72D297353CC}">
              <c16:uniqueId val="{00000003-77AD-4690-92D3-30566F596783}"/>
            </c:ext>
          </c:extLst>
        </c:ser>
        <c:ser>
          <c:idx val="4"/>
          <c:order val="4"/>
          <c:tx>
            <c:strRef>
              <c:f>'6.1'!$G$7</c:f>
              <c:strCache>
                <c:ptCount val="1"/>
                <c:pt idx="0">
                  <c:v>2017</c:v>
                </c:pt>
              </c:strCache>
            </c:strRef>
          </c:tx>
          <c:spPr>
            <a:solidFill>
              <a:schemeClr val="tx1"/>
            </a:solidFill>
          </c:spPr>
          <c:invertIfNegative val="0"/>
          <c:cat>
            <c:strRef>
              <c:f>'6.1'!$B$28:$B$32</c:f>
              <c:strCache>
                <c:ptCount val="5"/>
                <c:pt idx="0">
                  <c:v>1–3</c:v>
                </c:pt>
                <c:pt idx="1">
                  <c:v>4–7</c:v>
                </c:pt>
                <c:pt idx="2">
                  <c:v>8–14</c:v>
                </c:pt>
                <c:pt idx="3">
                  <c:v>15–21</c:v>
                </c:pt>
                <c:pt idx="4">
                  <c:v>22 and over</c:v>
                </c:pt>
              </c:strCache>
            </c:strRef>
          </c:cat>
          <c:val>
            <c:numRef>
              <c:f>'6.1'!$G$28:$G$32</c:f>
              <c:numCache>
                <c:formatCode>#,##0\ \ </c:formatCode>
                <c:ptCount val="5"/>
                <c:pt idx="0">
                  <c:v>133136</c:v>
                </c:pt>
                <c:pt idx="1">
                  <c:v>62992</c:v>
                </c:pt>
                <c:pt idx="2">
                  <c:v>111456</c:v>
                </c:pt>
                <c:pt idx="3">
                  <c:v>34752</c:v>
                </c:pt>
                <c:pt idx="4">
                  <c:v>56496</c:v>
                </c:pt>
              </c:numCache>
            </c:numRef>
          </c:val>
          <c:extLst>
            <c:ext xmlns:c16="http://schemas.microsoft.com/office/drawing/2014/chart" uri="{C3380CC4-5D6E-409C-BE32-E72D297353CC}">
              <c16:uniqueId val="{00000004-77AD-4690-92D3-30566F596783}"/>
            </c:ext>
          </c:extLst>
        </c:ser>
        <c:dLbls>
          <c:showLegendKey val="0"/>
          <c:showVal val="0"/>
          <c:showCatName val="0"/>
          <c:showSerName val="0"/>
          <c:showPercent val="0"/>
          <c:showBubbleSize val="0"/>
        </c:dLbls>
        <c:gapWidth val="50"/>
        <c:axId val="1113337112"/>
        <c:axId val="1"/>
      </c:barChart>
      <c:catAx>
        <c:axId val="1113337112"/>
        <c:scaling>
          <c:orientation val="minMax"/>
        </c:scaling>
        <c:delete val="0"/>
        <c:axPos val="b"/>
        <c:numFmt formatCode="General" sourceLinked="1"/>
        <c:majorTickMark val="none"/>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a:solidFill>
                <a:sysClr val="window" lastClr="FFFFFF">
                  <a:lumMod val="85000"/>
                </a:sysClr>
              </a:solidFill>
            </a:ln>
          </c:spPr>
        </c:majorGridlines>
        <c:numFmt formatCode="#,##0," sourceLinked="0"/>
        <c:majorTickMark val="none"/>
        <c:minorTickMark val="none"/>
        <c:tickLblPos val="nextTo"/>
        <c:spPr>
          <a:ln>
            <a:solidFill>
              <a:schemeClr val="tx1"/>
            </a:solidFill>
          </a:ln>
        </c:spPr>
        <c:txPr>
          <a:bodyPr rot="0" vert="horz"/>
          <a:lstStyle/>
          <a:p>
            <a:pPr>
              <a:defRPr sz="800" b="0" i="0" u="none" strike="noStrike" baseline="0">
                <a:solidFill>
                  <a:srgbClr val="000000"/>
                </a:solidFill>
                <a:latin typeface="Arial"/>
                <a:ea typeface="Arial"/>
                <a:cs typeface="Arial"/>
              </a:defRPr>
            </a:pPr>
            <a:endParaRPr lang="en-US"/>
          </a:p>
        </c:txPr>
        <c:crossAx val="1113337112"/>
        <c:crosses val="autoZero"/>
        <c:crossBetween val="between"/>
        <c:minorUnit val="1000"/>
      </c:valAx>
      <c:spPr>
        <a:ln>
          <a:noFill/>
        </a:ln>
      </c:spPr>
    </c:plotArea>
    <c:legend>
      <c:legendPos val="b"/>
      <c:layout>
        <c:manualLayout>
          <c:xMode val="edge"/>
          <c:yMode val="edge"/>
          <c:x val="7.8561147598485669E-3"/>
          <c:y val="0.8598611463889595"/>
          <c:w val="0.48642838999963711"/>
          <c:h val="8.6982981965963879E-2"/>
        </c:manualLayout>
      </c:layout>
      <c:overlay val="0"/>
      <c:txPr>
        <a:bodyPr/>
        <a:lstStyle/>
        <a:p>
          <a:pPr>
            <a:defRPr sz="74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899" l="0.70000000000000062" r="0.70000000000000062" t="0.75000000000000899" header="0.30000000000000032" footer="0.30000000000000032"/>
    <c:pageSetup orientation="portrait"/>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Foreign student visa arrivals in NZ</a:t>
            </a:r>
          </a:p>
        </c:rich>
      </c:tx>
      <c:overlay val="0"/>
    </c:title>
    <c:autoTitleDeleted val="0"/>
    <c:plotArea>
      <c:layout/>
      <c:lineChart>
        <c:grouping val="standard"/>
        <c:varyColors val="0"/>
        <c:ser>
          <c:idx val="2"/>
          <c:order val="0"/>
          <c:tx>
            <c:strRef>
              <c:f>'7'!$C$52</c:f>
              <c:strCache>
                <c:ptCount val="1"/>
                <c:pt idx="0">
                  <c:v>China</c:v>
                </c:pt>
              </c:strCache>
            </c:strRef>
          </c:tx>
          <c:spPr>
            <a:ln>
              <a:solidFill>
                <a:srgbClr val="FF0000"/>
              </a:solidFill>
            </a:ln>
          </c:spPr>
          <c:marker>
            <c:symbol val="none"/>
          </c:marker>
          <c:cat>
            <c:numRef>
              <c:f>'7'!$A$53:$A$64</c:f>
              <c:numCache>
                <c:formatCode>yyyy</c:formatCode>
                <c:ptCount val="12"/>
                <c:pt idx="0">
                  <c:v>38838</c:v>
                </c:pt>
                <c:pt idx="1">
                  <c:v>39203</c:v>
                </c:pt>
                <c:pt idx="2">
                  <c:v>39569</c:v>
                </c:pt>
                <c:pt idx="3">
                  <c:v>39934</c:v>
                </c:pt>
                <c:pt idx="4">
                  <c:v>40299</c:v>
                </c:pt>
                <c:pt idx="5">
                  <c:v>40664</c:v>
                </c:pt>
                <c:pt idx="6">
                  <c:v>41030</c:v>
                </c:pt>
                <c:pt idx="7">
                  <c:v>41395</c:v>
                </c:pt>
                <c:pt idx="8">
                  <c:v>41760</c:v>
                </c:pt>
                <c:pt idx="9">
                  <c:v>42125</c:v>
                </c:pt>
                <c:pt idx="10">
                  <c:v>42491</c:v>
                </c:pt>
                <c:pt idx="11">
                  <c:v>42856</c:v>
                </c:pt>
              </c:numCache>
            </c:numRef>
          </c:cat>
          <c:val>
            <c:numRef>
              <c:f>'7'!$C$53:$C$64</c:f>
              <c:numCache>
                <c:formatCode>General</c:formatCode>
                <c:ptCount val="12"/>
                <c:pt idx="0">
                  <c:v>1551</c:v>
                </c:pt>
                <c:pt idx="1">
                  <c:v>1648</c:v>
                </c:pt>
                <c:pt idx="2">
                  <c:v>1960</c:v>
                </c:pt>
                <c:pt idx="3">
                  <c:v>2441</c:v>
                </c:pt>
                <c:pt idx="4">
                  <c:v>2626</c:v>
                </c:pt>
                <c:pt idx="5">
                  <c:v>3157</c:v>
                </c:pt>
                <c:pt idx="6">
                  <c:v>3374</c:v>
                </c:pt>
                <c:pt idx="7">
                  <c:v>3260</c:v>
                </c:pt>
                <c:pt idx="8">
                  <c:v>3838</c:v>
                </c:pt>
                <c:pt idx="9">
                  <c:v>4800</c:v>
                </c:pt>
                <c:pt idx="10">
                  <c:v>5710</c:v>
                </c:pt>
                <c:pt idx="11">
                  <c:v>5486</c:v>
                </c:pt>
              </c:numCache>
            </c:numRef>
          </c:val>
          <c:smooth val="0"/>
          <c:extLst>
            <c:ext xmlns:c16="http://schemas.microsoft.com/office/drawing/2014/chart" uri="{C3380CC4-5D6E-409C-BE32-E72D297353CC}">
              <c16:uniqueId val="{00000000-19FF-497E-9E99-91ACD2BAF774}"/>
            </c:ext>
          </c:extLst>
        </c:ser>
        <c:ser>
          <c:idx val="3"/>
          <c:order val="1"/>
          <c:tx>
            <c:strRef>
              <c:f>'7'!$D$52</c:f>
              <c:strCache>
                <c:ptCount val="1"/>
                <c:pt idx="0">
                  <c:v>India</c:v>
                </c:pt>
              </c:strCache>
            </c:strRef>
          </c:tx>
          <c:spPr>
            <a:ln>
              <a:solidFill>
                <a:srgbClr val="00B050"/>
              </a:solidFill>
            </a:ln>
          </c:spPr>
          <c:marker>
            <c:symbol val="none"/>
          </c:marker>
          <c:cat>
            <c:numRef>
              <c:f>'7'!$A$53:$A$64</c:f>
              <c:numCache>
                <c:formatCode>yyyy</c:formatCode>
                <c:ptCount val="12"/>
                <c:pt idx="0">
                  <c:v>38838</c:v>
                </c:pt>
                <c:pt idx="1">
                  <c:v>39203</c:v>
                </c:pt>
                <c:pt idx="2">
                  <c:v>39569</c:v>
                </c:pt>
                <c:pt idx="3">
                  <c:v>39934</c:v>
                </c:pt>
                <c:pt idx="4">
                  <c:v>40299</c:v>
                </c:pt>
                <c:pt idx="5">
                  <c:v>40664</c:v>
                </c:pt>
                <c:pt idx="6">
                  <c:v>41030</c:v>
                </c:pt>
                <c:pt idx="7">
                  <c:v>41395</c:v>
                </c:pt>
                <c:pt idx="8">
                  <c:v>41760</c:v>
                </c:pt>
                <c:pt idx="9">
                  <c:v>42125</c:v>
                </c:pt>
                <c:pt idx="10">
                  <c:v>42491</c:v>
                </c:pt>
                <c:pt idx="11">
                  <c:v>42856</c:v>
                </c:pt>
              </c:numCache>
            </c:numRef>
          </c:cat>
          <c:val>
            <c:numRef>
              <c:f>'7'!$D$53:$D$64</c:f>
              <c:numCache>
                <c:formatCode>General</c:formatCode>
                <c:ptCount val="12"/>
                <c:pt idx="0">
                  <c:v>806</c:v>
                </c:pt>
                <c:pt idx="1">
                  <c:v>1224</c:v>
                </c:pt>
                <c:pt idx="2">
                  <c:v>2644</c:v>
                </c:pt>
                <c:pt idx="3">
                  <c:v>4337</c:v>
                </c:pt>
                <c:pt idx="4">
                  <c:v>4250</c:v>
                </c:pt>
                <c:pt idx="5">
                  <c:v>5059</c:v>
                </c:pt>
                <c:pt idx="6">
                  <c:v>4102</c:v>
                </c:pt>
                <c:pt idx="7">
                  <c:v>3642</c:v>
                </c:pt>
                <c:pt idx="8">
                  <c:v>5269</c:v>
                </c:pt>
                <c:pt idx="9">
                  <c:v>10134</c:v>
                </c:pt>
                <c:pt idx="10">
                  <c:v>9747</c:v>
                </c:pt>
                <c:pt idx="11">
                  <c:v>5831</c:v>
                </c:pt>
              </c:numCache>
            </c:numRef>
          </c:val>
          <c:smooth val="0"/>
          <c:extLst>
            <c:ext xmlns:c16="http://schemas.microsoft.com/office/drawing/2014/chart" uri="{C3380CC4-5D6E-409C-BE32-E72D297353CC}">
              <c16:uniqueId val="{00000001-19FF-497E-9E99-91ACD2BAF774}"/>
            </c:ext>
          </c:extLst>
        </c:ser>
        <c:ser>
          <c:idx val="4"/>
          <c:order val="2"/>
          <c:tx>
            <c:strRef>
              <c:f>'7'!$E$52</c:f>
              <c:strCache>
                <c:ptCount val="1"/>
                <c:pt idx="0">
                  <c:v>Japan</c:v>
                </c:pt>
              </c:strCache>
            </c:strRef>
          </c:tx>
          <c:spPr>
            <a:ln>
              <a:solidFill>
                <a:srgbClr val="00B0F0"/>
              </a:solidFill>
            </a:ln>
          </c:spPr>
          <c:marker>
            <c:symbol val="none"/>
          </c:marker>
          <c:cat>
            <c:numRef>
              <c:f>'7'!$A$53:$A$64</c:f>
              <c:numCache>
                <c:formatCode>yyyy</c:formatCode>
                <c:ptCount val="12"/>
                <c:pt idx="0">
                  <c:v>38838</c:v>
                </c:pt>
                <c:pt idx="1">
                  <c:v>39203</c:v>
                </c:pt>
                <c:pt idx="2">
                  <c:v>39569</c:v>
                </c:pt>
                <c:pt idx="3">
                  <c:v>39934</c:v>
                </c:pt>
                <c:pt idx="4">
                  <c:v>40299</c:v>
                </c:pt>
                <c:pt idx="5">
                  <c:v>40664</c:v>
                </c:pt>
                <c:pt idx="6">
                  <c:v>41030</c:v>
                </c:pt>
                <c:pt idx="7">
                  <c:v>41395</c:v>
                </c:pt>
                <c:pt idx="8">
                  <c:v>41760</c:v>
                </c:pt>
                <c:pt idx="9">
                  <c:v>42125</c:v>
                </c:pt>
                <c:pt idx="10">
                  <c:v>42491</c:v>
                </c:pt>
                <c:pt idx="11">
                  <c:v>42856</c:v>
                </c:pt>
              </c:numCache>
            </c:numRef>
          </c:cat>
          <c:val>
            <c:numRef>
              <c:f>'7'!$E$53:$E$64</c:f>
              <c:numCache>
                <c:formatCode>General</c:formatCode>
                <c:ptCount val="12"/>
                <c:pt idx="0">
                  <c:v>667</c:v>
                </c:pt>
                <c:pt idx="1">
                  <c:v>638</c:v>
                </c:pt>
                <c:pt idx="2">
                  <c:v>465</c:v>
                </c:pt>
                <c:pt idx="3">
                  <c:v>493</c:v>
                </c:pt>
                <c:pt idx="4">
                  <c:v>510</c:v>
                </c:pt>
                <c:pt idx="5">
                  <c:v>476</c:v>
                </c:pt>
                <c:pt idx="6">
                  <c:v>528</c:v>
                </c:pt>
                <c:pt idx="7">
                  <c:v>557</c:v>
                </c:pt>
                <c:pt idx="8">
                  <c:v>604</c:v>
                </c:pt>
                <c:pt idx="9">
                  <c:v>596</c:v>
                </c:pt>
                <c:pt idx="10">
                  <c:v>543</c:v>
                </c:pt>
                <c:pt idx="11">
                  <c:v>571</c:v>
                </c:pt>
              </c:numCache>
            </c:numRef>
          </c:val>
          <c:smooth val="0"/>
          <c:extLst>
            <c:ext xmlns:c16="http://schemas.microsoft.com/office/drawing/2014/chart" uri="{C3380CC4-5D6E-409C-BE32-E72D297353CC}">
              <c16:uniqueId val="{00000002-19FF-497E-9E99-91ACD2BAF774}"/>
            </c:ext>
          </c:extLst>
        </c:ser>
        <c:ser>
          <c:idx val="0"/>
          <c:order val="3"/>
          <c:tx>
            <c:strRef>
              <c:f>'7'!$F$52</c:f>
              <c:strCache>
                <c:ptCount val="1"/>
                <c:pt idx="0">
                  <c:v>S. Korea</c:v>
                </c:pt>
              </c:strCache>
            </c:strRef>
          </c:tx>
          <c:spPr>
            <a:ln>
              <a:solidFill>
                <a:schemeClr val="accent1">
                  <a:lumMod val="50000"/>
                </a:schemeClr>
              </a:solidFill>
            </a:ln>
          </c:spPr>
          <c:marker>
            <c:symbol val="none"/>
          </c:marker>
          <c:cat>
            <c:numRef>
              <c:f>'7'!$A$53:$A$64</c:f>
              <c:numCache>
                <c:formatCode>yyyy</c:formatCode>
                <c:ptCount val="12"/>
                <c:pt idx="0">
                  <c:v>38838</c:v>
                </c:pt>
                <c:pt idx="1">
                  <c:v>39203</c:v>
                </c:pt>
                <c:pt idx="2">
                  <c:v>39569</c:v>
                </c:pt>
                <c:pt idx="3">
                  <c:v>39934</c:v>
                </c:pt>
                <c:pt idx="4">
                  <c:v>40299</c:v>
                </c:pt>
                <c:pt idx="5">
                  <c:v>40664</c:v>
                </c:pt>
                <c:pt idx="6">
                  <c:v>41030</c:v>
                </c:pt>
                <c:pt idx="7">
                  <c:v>41395</c:v>
                </c:pt>
                <c:pt idx="8">
                  <c:v>41760</c:v>
                </c:pt>
                <c:pt idx="9">
                  <c:v>42125</c:v>
                </c:pt>
                <c:pt idx="10">
                  <c:v>42491</c:v>
                </c:pt>
                <c:pt idx="11">
                  <c:v>42856</c:v>
                </c:pt>
              </c:numCache>
            </c:numRef>
          </c:cat>
          <c:val>
            <c:numRef>
              <c:f>'7'!$F$53:$F$64</c:f>
              <c:numCache>
                <c:formatCode>General</c:formatCode>
                <c:ptCount val="12"/>
                <c:pt idx="0">
                  <c:v>411</c:v>
                </c:pt>
                <c:pt idx="1">
                  <c:v>506</c:v>
                </c:pt>
                <c:pt idx="2">
                  <c:v>444</c:v>
                </c:pt>
                <c:pt idx="3">
                  <c:v>565</c:v>
                </c:pt>
                <c:pt idx="4">
                  <c:v>696</c:v>
                </c:pt>
                <c:pt idx="5">
                  <c:v>634</c:v>
                </c:pt>
                <c:pt idx="6">
                  <c:v>477</c:v>
                </c:pt>
                <c:pt idx="7">
                  <c:v>433</c:v>
                </c:pt>
                <c:pt idx="8">
                  <c:v>430</c:v>
                </c:pt>
                <c:pt idx="9">
                  <c:v>487</c:v>
                </c:pt>
                <c:pt idx="10">
                  <c:v>631</c:v>
                </c:pt>
                <c:pt idx="11">
                  <c:v>735</c:v>
                </c:pt>
              </c:numCache>
            </c:numRef>
          </c:val>
          <c:smooth val="0"/>
          <c:extLst>
            <c:ext xmlns:c16="http://schemas.microsoft.com/office/drawing/2014/chart" uri="{C3380CC4-5D6E-409C-BE32-E72D297353CC}">
              <c16:uniqueId val="{00000003-19FF-497E-9E99-91ACD2BAF774}"/>
            </c:ext>
          </c:extLst>
        </c:ser>
        <c:dLbls>
          <c:showLegendKey val="0"/>
          <c:showVal val="0"/>
          <c:showCatName val="0"/>
          <c:showSerName val="0"/>
          <c:showPercent val="0"/>
          <c:showBubbleSize val="0"/>
        </c:dLbls>
        <c:smooth val="0"/>
        <c:axId val="178948024"/>
        <c:axId val="178948416"/>
      </c:lineChart>
      <c:dateAx>
        <c:axId val="178948024"/>
        <c:scaling>
          <c:orientation val="minMax"/>
        </c:scaling>
        <c:delete val="0"/>
        <c:axPos val="b"/>
        <c:numFmt formatCode="yyyy" sourceLinked="0"/>
        <c:majorTickMark val="out"/>
        <c:minorTickMark val="in"/>
        <c:tickLblPos val="nextTo"/>
        <c:crossAx val="178948416"/>
        <c:crosses val="autoZero"/>
        <c:auto val="0"/>
        <c:lblOffset val="100"/>
        <c:baseTimeUnit val="years"/>
        <c:majorUnit val="1"/>
        <c:majorTimeUnit val="years"/>
        <c:minorUnit val="1"/>
        <c:minorTimeUnit val="years"/>
      </c:dateAx>
      <c:valAx>
        <c:axId val="178948416"/>
        <c:scaling>
          <c:orientation val="minMax"/>
        </c:scaling>
        <c:delete val="0"/>
        <c:axPos val="l"/>
        <c:title>
          <c:tx>
            <c:rich>
              <a:bodyPr rot="-5400000" vert="horz"/>
              <a:lstStyle/>
              <a:p>
                <a:pPr>
                  <a:defRPr b="0"/>
                </a:pPr>
                <a:r>
                  <a:rPr lang="en-NZ" b="0"/>
                  <a:t>Number of arrivals, thousands</a:t>
                </a:r>
              </a:p>
            </c:rich>
          </c:tx>
          <c:layout>
            <c:manualLayout>
              <c:xMode val="edge"/>
              <c:yMode val="edge"/>
              <c:x val="6.7195767195767199E-3"/>
              <c:y val="0.38848222222222223"/>
            </c:manualLayout>
          </c:layout>
          <c:overlay val="0"/>
        </c:title>
        <c:numFmt formatCode="General" sourceLinked="1"/>
        <c:majorTickMark val="out"/>
        <c:minorTickMark val="none"/>
        <c:tickLblPos val="nextTo"/>
        <c:crossAx val="178948024"/>
        <c:crosses val="autoZero"/>
        <c:crossBetween val="between"/>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Foreign students in NZ</a:t>
            </a:r>
          </a:p>
        </c:rich>
      </c:tx>
      <c:overlay val="0"/>
    </c:title>
    <c:autoTitleDeleted val="0"/>
    <c:plotArea>
      <c:layout/>
      <c:lineChart>
        <c:grouping val="standard"/>
        <c:varyColors val="0"/>
        <c:ser>
          <c:idx val="1"/>
          <c:order val="0"/>
          <c:tx>
            <c:strRef>
              <c:f>'7'!$K$52</c:f>
              <c:strCache>
                <c:ptCount val="1"/>
                <c:pt idx="0">
                  <c:v>China</c:v>
                </c:pt>
              </c:strCache>
            </c:strRef>
          </c:tx>
          <c:spPr>
            <a:ln>
              <a:solidFill>
                <a:srgbClr val="FF0000"/>
              </a:solidFill>
            </a:ln>
          </c:spPr>
          <c:marker>
            <c:symbol val="none"/>
          </c:marker>
          <c:cat>
            <c:numRef>
              <c:f>'7'!$J$53:$J$59</c:f>
              <c:numCache>
                <c:formatCode>yyyy</c:formatCode>
                <c:ptCount val="7"/>
                <c:pt idx="0">
                  <c:v>40513</c:v>
                </c:pt>
                <c:pt idx="1">
                  <c:v>40878</c:v>
                </c:pt>
                <c:pt idx="2">
                  <c:v>41244</c:v>
                </c:pt>
                <c:pt idx="3">
                  <c:v>41609</c:v>
                </c:pt>
                <c:pt idx="4">
                  <c:v>41974</c:v>
                </c:pt>
                <c:pt idx="5">
                  <c:v>42339</c:v>
                </c:pt>
                <c:pt idx="6">
                  <c:v>42856</c:v>
                </c:pt>
              </c:numCache>
            </c:numRef>
          </c:cat>
          <c:val>
            <c:numRef>
              <c:f>'7'!$K$53:$K$59</c:f>
              <c:numCache>
                <c:formatCode>#,##0</c:formatCode>
                <c:ptCount val="7"/>
                <c:pt idx="0">
                  <c:v>20890</c:v>
                </c:pt>
                <c:pt idx="1">
                  <c:v>23125</c:v>
                </c:pt>
                <c:pt idx="2">
                  <c:v>24150</c:v>
                </c:pt>
                <c:pt idx="3">
                  <c:v>24530</c:v>
                </c:pt>
                <c:pt idx="4">
                  <c:v>27245</c:v>
                </c:pt>
                <c:pt idx="5">
                  <c:v>30955</c:v>
                </c:pt>
                <c:pt idx="6">
                  <c:v>35415</c:v>
                </c:pt>
              </c:numCache>
            </c:numRef>
          </c:val>
          <c:smooth val="0"/>
          <c:extLst>
            <c:ext xmlns:c16="http://schemas.microsoft.com/office/drawing/2014/chart" uri="{C3380CC4-5D6E-409C-BE32-E72D297353CC}">
              <c16:uniqueId val="{00000000-9E95-4240-86F9-89C25419C5F3}"/>
            </c:ext>
          </c:extLst>
        </c:ser>
        <c:ser>
          <c:idx val="2"/>
          <c:order val="1"/>
          <c:tx>
            <c:strRef>
              <c:f>'7'!$L$52</c:f>
              <c:strCache>
                <c:ptCount val="1"/>
                <c:pt idx="0">
                  <c:v>India</c:v>
                </c:pt>
              </c:strCache>
            </c:strRef>
          </c:tx>
          <c:marker>
            <c:symbol val="none"/>
          </c:marker>
          <c:cat>
            <c:numRef>
              <c:f>'7'!$J$53:$J$59</c:f>
              <c:numCache>
                <c:formatCode>yyyy</c:formatCode>
                <c:ptCount val="7"/>
                <c:pt idx="0">
                  <c:v>40513</c:v>
                </c:pt>
                <c:pt idx="1">
                  <c:v>40878</c:v>
                </c:pt>
                <c:pt idx="2">
                  <c:v>41244</c:v>
                </c:pt>
                <c:pt idx="3">
                  <c:v>41609</c:v>
                </c:pt>
                <c:pt idx="4">
                  <c:v>41974</c:v>
                </c:pt>
                <c:pt idx="5">
                  <c:v>42339</c:v>
                </c:pt>
                <c:pt idx="6">
                  <c:v>42856</c:v>
                </c:pt>
              </c:numCache>
            </c:numRef>
          </c:cat>
          <c:val>
            <c:numRef>
              <c:f>'7'!$L$53:$L$59</c:f>
              <c:numCache>
                <c:formatCode>#,##0</c:formatCode>
                <c:ptCount val="7"/>
                <c:pt idx="0">
                  <c:v>11485</c:v>
                </c:pt>
                <c:pt idx="1">
                  <c:v>12240</c:v>
                </c:pt>
                <c:pt idx="2">
                  <c:v>11260</c:v>
                </c:pt>
                <c:pt idx="3">
                  <c:v>11550</c:v>
                </c:pt>
                <c:pt idx="4">
                  <c:v>19530</c:v>
                </c:pt>
                <c:pt idx="5">
                  <c:v>28450</c:v>
                </c:pt>
                <c:pt idx="6">
                  <c:v>27445</c:v>
                </c:pt>
              </c:numCache>
            </c:numRef>
          </c:val>
          <c:smooth val="0"/>
          <c:extLst>
            <c:ext xmlns:c16="http://schemas.microsoft.com/office/drawing/2014/chart" uri="{C3380CC4-5D6E-409C-BE32-E72D297353CC}">
              <c16:uniqueId val="{00000001-9E95-4240-86F9-89C25419C5F3}"/>
            </c:ext>
          </c:extLst>
        </c:ser>
        <c:ser>
          <c:idx val="3"/>
          <c:order val="2"/>
          <c:tx>
            <c:strRef>
              <c:f>'7'!$M$52</c:f>
              <c:strCache>
                <c:ptCount val="1"/>
                <c:pt idx="0">
                  <c:v>Japan</c:v>
                </c:pt>
              </c:strCache>
            </c:strRef>
          </c:tx>
          <c:marker>
            <c:symbol val="none"/>
          </c:marker>
          <c:cat>
            <c:numRef>
              <c:f>'7'!$J$53:$J$59</c:f>
              <c:numCache>
                <c:formatCode>yyyy</c:formatCode>
                <c:ptCount val="7"/>
                <c:pt idx="0">
                  <c:v>40513</c:v>
                </c:pt>
                <c:pt idx="1">
                  <c:v>40878</c:v>
                </c:pt>
                <c:pt idx="2">
                  <c:v>41244</c:v>
                </c:pt>
                <c:pt idx="3">
                  <c:v>41609</c:v>
                </c:pt>
                <c:pt idx="4">
                  <c:v>41974</c:v>
                </c:pt>
                <c:pt idx="5">
                  <c:v>42339</c:v>
                </c:pt>
                <c:pt idx="6">
                  <c:v>42856</c:v>
                </c:pt>
              </c:numCache>
            </c:numRef>
          </c:cat>
          <c:val>
            <c:numRef>
              <c:f>'7'!$M$53:$M$59</c:f>
              <c:numCache>
                <c:formatCode>#,##0</c:formatCode>
                <c:ptCount val="7"/>
                <c:pt idx="0">
                  <c:v>8945</c:v>
                </c:pt>
                <c:pt idx="1">
                  <c:v>8480</c:v>
                </c:pt>
                <c:pt idx="2">
                  <c:v>8670</c:v>
                </c:pt>
                <c:pt idx="3">
                  <c:v>9485</c:v>
                </c:pt>
                <c:pt idx="4">
                  <c:v>9520</c:v>
                </c:pt>
                <c:pt idx="5">
                  <c:v>9275</c:v>
                </c:pt>
                <c:pt idx="6" formatCode="General">
                  <c:v>10300</c:v>
                </c:pt>
              </c:numCache>
            </c:numRef>
          </c:val>
          <c:smooth val="0"/>
          <c:extLst>
            <c:ext xmlns:c16="http://schemas.microsoft.com/office/drawing/2014/chart" uri="{C3380CC4-5D6E-409C-BE32-E72D297353CC}">
              <c16:uniqueId val="{00000002-9E95-4240-86F9-89C25419C5F3}"/>
            </c:ext>
          </c:extLst>
        </c:ser>
        <c:ser>
          <c:idx val="4"/>
          <c:order val="3"/>
          <c:tx>
            <c:strRef>
              <c:f>'7'!$N$52</c:f>
              <c:strCache>
                <c:ptCount val="1"/>
                <c:pt idx="0">
                  <c:v>S. Korea</c:v>
                </c:pt>
              </c:strCache>
            </c:strRef>
          </c:tx>
          <c:marker>
            <c:symbol val="none"/>
          </c:marker>
          <c:cat>
            <c:numRef>
              <c:f>'7'!$J$53:$J$59</c:f>
              <c:numCache>
                <c:formatCode>yyyy</c:formatCode>
                <c:ptCount val="7"/>
                <c:pt idx="0">
                  <c:v>40513</c:v>
                </c:pt>
                <c:pt idx="1">
                  <c:v>40878</c:v>
                </c:pt>
                <c:pt idx="2">
                  <c:v>41244</c:v>
                </c:pt>
                <c:pt idx="3">
                  <c:v>41609</c:v>
                </c:pt>
                <c:pt idx="4">
                  <c:v>41974</c:v>
                </c:pt>
                <c:pt idx="5">
                  <c:v>42339</c:v>
                </c:pt>
                <c:pt idx="6">
                  <c:v>42856</c:v>
                </c:pt>
              </c:numCache>
            </c:numRef>
          </c:cat>
          <c:val>
            <c:numRef>
              <c:f>'7'!$N$53:$N$59</c:f>
              <c:numCache>
                <c:formatCode>#,##0</c:formatCode>
                <c:ptCount val="7"/>
                <c:pt idx="0">
                  <c:v>14800</c:v>
                </c:pt>
                <c:pt idx="1">
                  <c:v>12175</c:v>
                </c:pt>
                <c:pt idx="2">
                  <c:v>9745</c:v>
                </c:pt>
                <c:pt idx="3">
                  <c:v>8335</c:v>
                </c:pt>
                <c:pt idx="4">
                  <c:v>7805</c:v>
                </c:pt>
                <c:pt idx="5">
                  <c:v>7270</c:v>
                </c:pt>
                <c:pt idx="6" formatCode="General">
                  <c:v>7280</c:v>
                </c:pt>
              </c:numCache>
            </c:numRef>
          </c:val>
          <c:smooth val="0"/>
          <c:extLst>
            <c:ext xmlns:c16="http://schemas.microsoft.com/office/drawing/2014/chart" uri="{C3380CC4-5D6E-409C-BE32-E72D297353CC}">
              <c16:uniqueId val="{00000003-9E95-4240-86F9-89C25419C5F3}"/>
            </c:ext>
          </c:extLst>
        </c:ser>
        <c:dLbls>
          <c:showLegendKey val="0"/>
          <c:showVal val="0"/>
          <c:showCatName val="0"/>
          <c:showSerName val="0"/>
          <c:showPercent val="0"/>
          <c:showBubbleSize val="0"/>
        </c:dLbls>
        <c:smooth val="0"/>
        <c:axId val="1817601248"/>
        <c:axId val="1817601640"/>
      </c:lineChart>
      <c:dateAx>
        <c:axId val="1817601248"/>
        <c:scaling>
          <c:orientation val="minMax"/>
        </c:scaling>
        <c:delete val="0"/>
        <c:axPos val="b"/>
        <c:numFmt formatCode="yyyy" sourceLinked="0"/>
        <c:majorTickMark val="out"/>
        <c:minorTickMark val="in"/>
        <c:tickLblPos val="nextTo"/>
        <c:crossAx val="1817601640"/>
        <c:crosses val="autoZero"/>
        <c:auto val="0"/>
        <c:lblOffset val="100"/>
        <c:baseTimeUnit val="years"/>
        <c:majorUnit val="1"/>
        <c:majorTimeUnit val="years"/>
        <c:minorUnit val="1"/>
        <c:minorTimeUnit val="years"/>
      </c:dateAx>
      <c:valAx>
        <c:axId val="1817601640"/>
        <c:scaling>
          <c:orientation val="minMax"/>
        </c:scaling>
        <c:delete val="0"/>
        <c:axPos val="l"/>
        <c:title>
          <c:tx>
            <c:rich>
              <a:bodyPr rot="-5400000" vert="horz"/>
              <a:lstStyle/>
              <a:p>
                <a:pPr>
                  <a:defRPr b="0"/>
                </a:pPr>
                <a:r>
                  <a:rPr lang="en-NZ" b="0"/>
                  <a:t>Number of students, thousands</a:t>
                </a:r>
              </a:p>
            </c:rich>
          </c:tx>
          <c:layout>
            <c:manualLayout>
              <c:xMode val="edge"/>
              <c:yMode val="edge"/>
              <c:x val="1.1759259259259259E-2"/>
              <c:y val="0.37479444444444443"/>
            </c:manualLayout>
          </c:layout>
          <c:overlay val="0"/>
        </c:title>
        <c:numFmt formatCode="#,##0" sourceLinked="1"/>
        <c:majorTickMark val="out"/>
        <c:minorTickMark val="none"/>
        <c:tickLblPos val="nextTo"/>
        <c:crossAx val="1817601248"/>
        <c:crosses val="autoZero"/>
        <c:crossBetween val="between"/>
        <c:dispUnits>
          <c:builtInUnit val="thousands"/>
        </c:dispUnits>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Key metrics</a:t>
            </a:r>
            <a:r>
              <a:rPr lang="en-US" baseline="0"/>
              <a:t> by market</a:t>
            </a:r>
            <a:endParaRPr lang="en-US"/>
          </a:p>
        </c:rich>
      </c:tx>
      <c:overlay val="0"/>
    </c:title>
    <c:autoTitleDeleted val="0"/>
    <c:plotArea>
      <c:layout>
        <c:manualLayout>
          <c:layoutTarget val="inner"/>
          <c:xMode val="edge"/>
          <c:yMode val="edge"/>
          <c:x val="8.0447119388785293E-2"/>
          <c:y val="0.13006500039822699"/>
          <c:w val="0.90450093145383303"/>
          <c:h val="0.75076061356214896"/>
        </c:manualLayout>
      </c:layout>
      <c:barChart>
        <c:barDir val="bar"/>
        <c:grouping val="clustered"/>
        <c:varyColors val="0"/>
        <c:ser>
          <c:idx val="0"/>
          <c:order val="0"/>
          <c:tx>
            <c:strRef>
              <c:f>'8'!$A$3</c:f>
              <c:strCache>
                <c:ptCount val="1"/>
                <c:pt idx="0">
                  <c:v>Exports</c:v>
                </c:pt>
              </c:strCache>
            </c:strRef>
          </c:tx>
          <c:spPr>
            <a:solidFill>
              <a:srgbClr val="FF0000"/>
            </a:solidFill>
          </c:spPr>
          <c:invertIfNegative val="0"/>
          <c:cat>
            <c:strRef>
              <c:f>'8'!$B$2:$F$2</c:f>
              <c:strCache>
                <c:ptCount val="5"/>
                <c:pt idx="0">
                  <c:v>China</c:v>
                </c:pt>
                <c:pt idx="1">
                  <c:v>Australia</c:v>
                </c:pt>
                <c:pt idx="2">
                  <c:v>USA</c:v>
                </c:pt>
                <c:pt idx="3">
                  <c:v>UK</c:v>
                </c:pt>
                <c:pt idx="4">
                  <c:v>Japan</c:v>
                </c:pt>
              </c:strCache>
            </c:strRef>
          </c:cat>
          <c:val>
            <c:numRef>
              <c:f>'8'!$B$3:$F$3</c:f>
              <c:numCache>
                <c:formatCode>0%</c:formatCode>
                <c:ptCount val="5"/>
                <c:pt idx="0">
                  <c:v>0.20340277493620057</c:v>
                </c:pt>
                <c:pt idx="1">
                  <c:v>0.17093697883685499</c:v>
                </c:pt>
                <c:pt idx="2">
                  <c:v>0.10719125810004901</c:v>
                </c:pt>
                <c:pt idx="3">
                  <c:v>2.8869104100381446E-2</c:v>
                </c:pt>
                <c:pt idx="4">
                  <c:v>6.0998219537050133E-2</c:v>
                </c:pt>
              </c:numCache>
            </c:numRef>
          </c:val>
          <c:extLst>
            <c:ext xmlns:c16="http://schemas.microsoft.com/office/drawing/2014/chart" uri="{C3380CC4-5D6E-409C-BE32-E72D297353CC}">
              <c16:uniqueId val="{00000000-C544-4008-9707-7BE1BB3F5BE6}"/>
            </c:ext>
          </c:extLst>
        </c:ser>
        <c:ser>
          <c:idx val="1"/>
          <c:order val="1"/>
          <c:tx>
            <c:strRef>
              <c:f>'8'!$A$4</c:f>
              <c:strCache>
                <c:ptCount val="1"/>
                <c:pt idx="0">
                  <c:v>Imports</c:v>
                </c:pt>
              </c:strCache>
            </c:strRef>
          </c:tx>
          <c:spPr>
            <a:solidFill>
              <a:schemeClr val="accent3"/>
            </a:solidFill>
          </c:spPr>
          <c:invertIfNegative val="0"/>
          <c:cat>
            <c:strRef>
              <c:f>'8'!$B$2:$F$2</c:f>
              <c:strCache>
                <c:ptCount val="5"/>
                <c:pt idx="0">
                  <c:v>China</c:v>
                </c:pt>
                <c:pt idx="1">
                  <c:v>Australia</c:v>
                </c:pt>
                <c:pt idx="2">
                  <c:v>USA</c:v>
                </c:pt>
                <c:pt idx="3">
                  <c:v>UK</c:v>
                </c:pt>
                <c:pt idx="4">
                  <c:v>Japan</c:v>
                </c:pt>
              </c:strCache>
            </c:strRef>
          </c:cat>
          <c:val>
            <c:numRef>
              <c:f>'8'!$B$4:$F$4</c:f>
              <c:numCache>
                <c:formatCode>0%</c:formatCode>
                <c:ptCount val="5"/>
                <c:pt idx="0">
                  <c:v>0.19672612010970619</c:v>
                </c:pt>
                <c:pt idx="1">
                  <c:v>0.12313086361905798</c:v>
                </c:pt>
                <c:pt idx="2">
                  <c:v>0.11283573650530976</c:v>
                </c:pt>
                <c:pt idx="3">
                  <c:v>2.8354869136012886E-2</c:v>
                </c:pt>
                <c:pt idx="4">
                  <c:v>7.3501702210958336E-2</c:v>
                </c:pt>
              </c:numCache>
            </c:numRef>
          </c:val>
          <c:extLst>
            <c:ext xmlns:c16="http://schemas.microsoft.com/office/drawing/2014/chart" uri="{C3380CC4-5D6E-409C-BE32-E72D297353CC}">
              <c16:uniqueId val="{00000001-C544-4008-9707-7BE1BB3F5BE6}"/>
            </c:ext>
          </c:extLst>
        </c:ser>
        <c:ser>
          <c:idx val="2"/>
          <c:order val="2"/>
          <c:tx>
            <c:strRef>
              <c:f>'8'!$A$5</c:f>
              <c:strCache>
                <c:ptCount val="1"/>
                <c:pt idx="0">
                  <c:v>Migrants</c:v>
                </c:pt>
              </c:strCache>
            </c:strRef>
          </c:tx>
          <c:spPr>
            <a:solidFill>
              <a:schemeClr val="accent2"/>
            </a:solidFill>
          </c:spPr>
          <c:invertIfNegative val="0"/>
          <c:cat>
            <c:strRef>
              <c:f>'8'!$B$2:$F$2</c:f>
              <c:strCache>
                <c:ptCount val="5"/>
                <c:pt idx="0">
                  <c:v>China</c:v>
                </c:pt>
                <c:pt idx="1">
                  <c:v>Australia</c:v>
                </c:pt>
                <c:pt idx="2">
                  <c:v>USA</c:v>
                </c:pt>
                <c:pt idx="3">
                  <c:v>UK</c:v>
                </c:pt>
                <c:pt idx="4">
                  <c:v>Japan</c:v>
                </c:pt>
              </c:strCache>
            </c:strRef>
          </c:cat>
          <c:val>
            <c:numRef>
              <c:f>'8'!$B$5:$F$5</c:f>
              <c:numCache>
                <c:formatCode>0%</c:formatCode>
                <c:ptCount val="5"/>
                <c:pt idx="0">
                  <c:v>9.5082168355022506E-2</c:v>
                </c:pt>
                <c:pt idx="1">
                  <c:v>0.19563200233123471</c:v>
                </c:pt>
                <c:pt idx="2">
                  <c:v>3.4930177986702761E-2</c:v>
                </c:pt>
                <c:pt idx="3">
                  <c:v>0.11555715742735979</c:v>
                </c:pt>
                <c:pt idx="4">
                  <c:v>1.9248023435043671E-2</c:v>
                </c:pt>
              </c:numCache>
            </c:numRef>
          </c:val>
          <c:extLst>
            <c:ext xmlns:c16="http://schemas.microsoft.com/office/drawing/2014/chart" uri="{C3380CC4-5D6E-409C-BE32-E72D297353CC}">
              <c16:uniqueId val="{00000002-C544-4008-9707-7BE1BB3F5BE6}"/>
            </c:ext>
          </c:extLst>
        </c:ser>
        <c:ser>
          <c:idx val="3"/>
          <c:order val="3"/>
          <c:tx>
            <c:strRef>
              <c:f>'8'!$A$6</c:f>
              <c:strCache>
                <c:ptCount val="1"/>
                <c:pt idx="0">
                  <c:v>Visitors</c:v>
                </c:pt>
              </c:strCache>
            </c:strRef>
          </c:tx>
          <c:spPr>
            <a:solidFill>
              <a:schemeClr val="accent5"/>
            </a:solidFill>
          </c:spPr>
          <c:invertIfNegative val="0"/>
          <c:cat>
            <c:strRef>
              <c:f>'8'!$B$2:$F$2</c:f>
              <c:strCache>
                <c:ptCount val="5"/>
                <c:pt idx="0">
                  <c:v>China</c:v>
                </c:pt>
                <c:pt idx="1">
                  <c:v>Australia</c:v>
                </c:pt>
                <c:pt idx="2">
                  <c:v>USA</c:v>
                </c:pt>
                <c:pt idx="3">
                  <c:v>UK</c:v>
                </c:pt>
                <c:pt idx="4">
                  <c:v>Japan</c:v>
                </c:pt>
              </c:strCache>
            </c:strRef>
          </c:cat>
          <c:val>
            <c:numRef>
              <c:f>'8'!$B$6:$F$6</c:f>
              <c:numCache>
                <c:formatCode>0%</c:formatCode>
                <c:ptCount val="5"/>
                <c:pt idx="0">
                  <c:v>0.12581054979324116</c:v>
                </c:pt>
                <c:pt idx="1">
                  <c:v>0.41659379606582225</c:v>
                </c:pt>
                <c:pt idx="2">
                  <c:v>7.9242479637132782E-2</c:v>
                </c:pt>
                <c:pt idx="3">
                  <c:v>6.7811561467562148E-2</c:v>
                </c:pt>
                <c:pt idx="4">
                  <c:v>2.9067439946444701E-2</c:v>
                </c:pt>
              </c:numCache>
            </c:numRef>
          </c:val>
          <c:extLst>
            <c:ext xmlns:c16="http://schemas.microsoft.com/office/drawing/2014/chart" uri="{C3380CC4-5D6E-409C-BE32-E72D297353CC}">
              <c16:uniqueId val="{00000003-C544-4008-9707-7BE1BB3F5BE6}"/>
            </c:ext>
          </c:extLst>
        </c:ser>
        <c:ser>
          <c:idx val="4"/>
          <c:order val="4"/>
          <c:tx>
            <c:strRef>
              <c:f>'8'!$A$7</c:f>
              <c:strCache>
                <c:ptCount val="1"/>
                <c:pt idx="0">
                  <c:v>Foreign investment in NZ</c:v>
                </c:pt>
              </c:strCache>
            </c:strRef>
          </c:tx>
          <c:spPr>
            <a:solidFill>
              <a:schemeClr val="bg1">
                <a:lumMod val="65000"/>
              </a:schemeClr>
            </a:solidFill>
          </c:spPr>
          <c:invertIfNegative val="0"/>
          <c:cat>
            <c:strRef>
              <c:f>'8'!$B$2:$F$2</c:f>
              <c:strCache>
                <c:ptCount val="5"/>
                <c:pt idx="0">
                  <c:v>China</c:v>
                </c:pt>
                <c:pt idx="1">
                  <c:v>Australia</c:v>
                </c:pt>
                <c:pt idx="2">
                  <c:v>USA</c:v>
                </c:pt>
                <c:pt idx="3">
                  <c:v>UK</c:v>
                </c:pt>
                <c:pt idx="4">
                  <c:v>Japan</c:v>
                </c:pt>
              </c:strCache>
            </c:strRef>
          </c:cat>
          <c:val>
            <c:numRef>
              <c:f>'8'!$B$7:$F$7</c:f>
              <c:numCache>
                <c:formatCode>0%</c:formatCode>
                <c:ptCount val="5"/>
                <c:pt idx="0">
                  <c:v>1.2653662612979131E-2</c:v>
                </c:pt>
                <c:pt idx="1">
                  <c:v>0.27137862028016624</c:v>
                </c:pt>
                <c:pt idx="2">
                  <c:v>0.21578519121236778</c:v>
                </c:pt>
                <c:pt idx="3">
                  <c:v>0.14186000483803576</c:v>
                </c:pt>
                <c:pt idx="4">
                  <c:v>3.5150528885272578E-2</c:v>
                </c:pt>
              </c:numCache>
            </c:numRef>
          </c:val>
          <c:extLst>
            <c:ext xmlns:c16="http://schemas.microsoft.com/office/drawing/2014/chart" uri="{C3380CC4-5D6E-409C-BE32-E72D297353CC}">
              <c16:uniqueId val="{00000004-C544-4008-9707-7BE1BB3F5BE6}"/>
            </c:ext>
          </c:extLst>
        </c:ser>
        <c:ser>
          <c:idx val="5"/>
          <c:order val="5"/>
          <c:tx>
            <c:strRef>
              <c:f>'8'!$A$8</c:f>
              <c:strCache>
                <c:ptCount val="1"/>
                <c:pt idx="0">
                  <c:v>NZ investment abroad</c:v>
                </c:pt>
              </c:strCache>
            </c:strRef>
          </c:tx>
          <c:invertIfNegative val="0"/>
          <c:cat>
            <c:strRef>
              <c:f>'8'!$B$2:$F$2</c:f>
              <c:strCache>
                <c:ptCount val="5"/>
                <c:pt idx="0">
                  <c:v>China</c:v>
                </c:pt>
                <c:pt idx="1">
                  <c:v>Australia</c:v>
                </c:pt>
                <c:pt idx="2">
                  <c:v>USA</c:v>
                </c:pt>
                <c:pt idx="3">
                  <c:v>UK</c:v>
                </c:pt>
                <c:pt idx="4">
                  <c:v>Japan</c:v>
                </c:pt>
              </c:strCache>
            </c:strRef>
          </c:cat>
          <c:val>
            <c:numRef>
              <c:f>'8'!$B$8:$F$8</c:f>
              <c:numCache>
                <c:formatCode>0%</c:formatCode>
                <c:ptCount val="5"/>
                <c:pt idx="0">
                  <c:v>1.41422507505953E-2</c:v>
                </c:pt>
                <c:pt idx="1">
                  <c:v>0.29734444559478207</c:v>
                </c:pt>
                <c:pt idx="2">
                  <c:v>9.3053111088104365E-2</c:v>
                </c:pt>
                <c:pt idx="3">
                  <c:v>0.19235686924112227</c:v>
                </c:pt>
                <c:pt idx="4">
                  <c:v>3.041981571591262E-2</c:v>
                </c:pt>
              </c:numCache>
            </c:numRef>
          </c:val>
          <c:extLst>
            <c:ext xmlns:c16="http://schemas.microsoft.com/office/drawing/2014/chart" uri="{C3380CC4-5D6E-409C-BE32-E72D297353CC}">
              <c16:uniqueId val="{00000005-C544-4008-9707-7BE1BB3F5BE6}"/>
            </c:ext>
          </c:extLst>
        </c:ser>
        <c:dLbls>
          <c:showLegendKey val="0"/>
          <c:showVal val="0"/>
          <c:showCatName val="0"/>
          <c:showSerName val="0"/>
          <c:showPercent val="0"/>
          <c:showBubbleSize val="0"/>
        </c:dLbls>
        <c:gapWidth val="50"/>
        <c:axId val="1817602424"/>
        <c:axId val="1817602816"/>
      </c:barChart>
      <c:catAx>
        <c:axId val="1817602424"/>
        <c:scaling>
          <c:orientation val="maxMin"/>
        </c:scaling>
        <c:delete val="0"/>
        <c:axPos val="l"/>
        <c:numFmt formatCode="General" sourceLinked="0"/>
        <c:majorTickMark val="in"/>
        <c:minorTickMark val="none"/>
        <c:tickLblPos val="low"/>
        <c:crossAx val="1817602816"/>
        <c:crosses val="autoZero"/>
        <c:auto val="1"/>
        <c:lblAlgn val="ctr"/>
        <c:lblOffset val="100"/>
        <c:noMultiLvlLbl val="0"/>
      </c:catAx>
      <c:valAx>
        <c:axId val="1817602816"/>
        <c:scaling>
          <c:orientation val="minMax"/>
        </c:scaling>
        <c:delete val="0"/>
        <c:axPos val="b"/>
        <c:title>
          <c:tx>
            <c:rich>
              <a:bodyPr rot="0" vert="horz"/>
              <a:lstStyle/>
              <a:p>
                <a:pPr>
                  <a:defRPr b="0"/>
                </a:pPr>
                <a:r>
                  <a:rPr lang="en-NZ" b="0"/>
                  <a:t>Share of total, latest available</a:t>
                </a:r>
              </a:p>
            </c:rich>
          </c:tx>
          <c:overlay val="0"/>
        </c:title>
        <c:numFmt formatCode="0%" sourceLinked="0"/>
        <c:majorTickMark val="in"/>
        <c:minorTickMark val="none"/>
        <c:tickLblPos val="nextTo"/>
        <c:crossAx val="1817602424"/>
        <c:crosses val="max"/>
        <c:crossBetween val="between"/>
      </c:valAx>
    </c:plotArea>
    <c:legend>
      <c:legendPos val="t"/>
      <c:layout>
        <c:manualLayout>
          <c:xMode val="edge"/>
          <c:yMode val="edge"/>
          <c:x val="0.59486829421524356"/>
          <c:y val="0.45209363115535423"/>
          <c:w val="0.38321933260865104"/>
          <c:h val="0.40947451100407539"/>
        </c:manualLayout>
      </c:layou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Key metrics</a:t>
            </a:r>
            <a:r>
              <a:rPr lang="en-US" baseline="0"/>
              <a:t> by market</a:t>
            </a:r>
            <a:endParaRPr lang="en-US"/>
          </a:p>
        </c:rich>
      </c:tx>
      <c:overlay val="0"/>
    </c:title>
    <c:autoTitleDeleted val="0"/>
    <c:plotArea>
      <c:layout>
        <c:manualLayout>
          <c:layoutTarget val="inner"/>
          <c:xMode val="edge"/>
          <c:yMode val="edge"/>
          <c:x val="8.0447119388785293E-2"/>
          <c:y val="0.13006500039822699"/>
          <c:w val="0.90450093145383303"/>
          <c:h val="0.75076061356214896"/>
        </c:manualLayout>
      </c:layout>
      <c:barChart>
        <c:barDir val="bar"/>
        <c:grouping val="clustered"/>
        <c:varyColors val="0"/>
        <c:ser>
          <c:idx val="0"/>
          <c:order val="0"/>
          <c:tx>
            <c:strRef>
              <c:f>'8'!$B$2</c:f>
              <c:strCache>
                <c:ptCount val="1"/>
                <c:pt idx="0">
                  <c:v>China</c:v>
                </c:pt>
              </c:strCache>
            </c:strRef>
          </c:tx>
          <c:spPr>
            <a:solidFill>
              <a:srgbClr val="FF0000"/>
            </a:solidFill>
          </c:spPr>
          <c:invertIfNegative val="0"/>
          <c:cat>
            <c:strRef>
              <c:f>'8'!$A$3:$A$8</c:f>
              <c:strCache>
                <c:ptCount val="6"/>
                <c:pt idx="0">
                  <c:v>Exports</c:v>
                </c:pt>
                <c:pt idx="1">
                  <c:v>Imports</c:v>
                </c:pt>
                <c:pt idx="2">
                  <c:v>Migrants</c:v>
                </c:pt>
                <c:pt idx="3">
                  <c:v>Visitors</c:v>
                </c:pt>
                <c:pt idx="4">
                  <c:v>Foreign investment in NZ</c:v>
                </c:pt>
                <c:pt idx="5">
                  <c:v>NZ investment abroad</c:v>
                </c:pt>
              </c:strCache>
            </c:strRef>
          </c:cat>
          <c:val>
            <c:numRef>
              <c:f>'8'!$B$3:$B$8</c:f>
              <c:numCache>
                <c:formatCode>0%</c:formatCode>
                <c:ptCount val="6"/>
                <c:pt idx="0">
                  <c:v>0.20340277493620057</c:v>
                </c:pt>
                <c:pt idx="1">
                  <c:v>0.19672612010970619</c:v>
                </c:pt>
                <c:pt idx="2">
                  <c:v>9.5082168355022506E-2</c:v>
                </c:pt>
                <c:pt idx="3">
                  <c:v>0.12581054979324116</c:v>
                </c:pt>
                <c:pt idx="4">
                  <c:v>1.2653662612979131E-2</c:v>
                </c:pt>
                <c:pt idx="5">
                  <c:v>1.41422507505953E-2</c:v>
                </c:pt>
              </c:numCache>
            </c:numRef>
          </c:val>
          <c:extLst>
            <c:ext xmlns:c16="http://schemas.microsoft.com/office/drawing/2014/chart" uri="{C3380CC4-5D6E-409C-BE32-E72D297353CC}">
              <c16:uniqueId val="{00000000-0ED3-481C-A959-996B20DBAAAF}"/>
            </c:ext>
          </c:extLst>
        </c:ser>
        <c:ser>
          <c:idx val="1"/>
          <c:order val="1"/>
          <c:tx>
            <c:strRef>
              <c:f>'8'!$C$2</c:f>
              <c:strCache>
                <c:ptCount val="1"/>
                <c:pt idx="0">
                  <c:v>Australia</c:v>
                </c:pt>
              </c:strCache>
            </c:strRef>
          </c:tx>
          <c:spPr>
            <a:solidFill>
              <a:schemeClr val="accent3"/>
            </a:solidFill>
          </c:spPr>
          <c:invertIfNegative val="0"/>
          <c:cat>
            <c:strRef>
              <c:f>'8'!$A$3:$A$8</c:f>
              <c:strCache>
                <c:ptCount val="6"/>
                <c:pt idx="0">
                  <c:v>Exports</c:v>
                </c:pt>
                <c:pt idx="1">
                  <c:v>Imports</c:v>
                </c:pt>
                <c:pt idx="2">
                  <c:v>Migrants</c:v>
                </c:pt>
                <c:pt idx="3">
                  <c:v>Visitors</c:v>
                </c:pt>
                <c:pt idx="4">
                  <c:v>Foreign investment in NZ</c:v>
                </c:pt>
                <c:pt idx="5">
                  <c:v>NZ investment abroad</c:v>
                </c:pt>
              </c:strCache>
            </c:strRef>
          </c:cat>
          <c:val>
            <c:numRef>
              <c:f>'8'!$C$3:$C$8</c:f>
              <c:numCache>
                <c:formatCode>0%</c:formatCode>
                <c:ptCount val="6"/>
                <c:pt idx="0">
                  <c:v>0.17093697883685499</c:v>
                </c:pt>
                <c:pt idx="1">
                  <c:v>0.12313086361905798</c:v>
                </c:pt>
                <c:pt idx="2">
                  <c:v>0.19563200233123471</c:v>
                </c:pt>
                <c:pt idx="3">
                  <c:v>0.41659379606582225</c:v>
                </c:pt>
                <c:pt idx="4">
                  <c:v>0.27137862028016624</c:v>
                </c:pt>
                <c:pt idx="5">
                  <c:v>0.29734444559478207</c:v>
                </c:pt>
              </c:numCache>
            </c:numRef>
          </c:val>
          <c:extLst>
            <c:ext xmlns:c16="http://schemas.microsoft.com/office/drawing/2014/chart" uri="{C3380CC4-5D6E-409C-BE32-E72D297353CC}">
              <c16:uniqueId val="{00000001-0ED3-481C-A959-996B20DBAAAF}"/>
            </c:ext>
          </c:extLst>
        </c:ser>
        <c:ser>
          <c:idx val="2"/>
          <c:order val="2"/>
          <c:tx>
            <c:strRef>
              <c:f>'8'!$D$2</c:f>
              <c:strCache>
                <c:ptCount val="1"/>
                <c:pt idx="0">
                  <c:v>USA</c:v>
                </c:pt>
              </c:strCache>
            </c:strRef>
          </c:tx>
          <c:spPr>
            <a:solidFill>
              <a:schemeClr val="accent2"/>
            </a:solidFill>
          </c:spPr>
          <c:invertIfNegative val="0"/>
          <c:cat>
            <c:strRef>
              <c:f>'8'!$A$3:$A$8</c:f>
              <c:strCache>
                <c:ptCount val="6"/>
                <c:pt idx="0">
                  <c:v>Exports</c:v>
                </c:pt>
                <c:pt idx="1">
                  <c:v>Imports</c:v>
                </c:pt>
                <c:pt idx="2">
                  <c:v>Migrants</c:v>
                </c:pt>
                <c:pt idx="3">
                  <c:v>Visitors</c:v>
                </c:pt>
                <c:pt idx="4">
                  <c:v>Foreign investment in NZ</c:v>
                </c:pt>
                <c:pt idx="5">
                  <c:v>NZ investment abroad</c:v>
                </c:pt>
              </c:strCache>
            </c:strRef>
          </c:cat>
          <c:val>
            <c:numRef>
              <c:f>'8'!$D$3:$D$8</c:f>
              <c:numCache>
                <c:formatCode>0%</c:formatCode>
                <c:ptCount val="6"/>
                <c:pt idx="0">
                  <c:v>0.10719125810004901</c:v>
                </c:pt>
                <c:pt idx="1">
                  <c:v>0.11283573650530976</c:v>
                </c:pt>
                <c:pt idx="2">
                  <c:v>3.4930177986702761E-2</c:v>
                </c:pt>
                <c:pt idx="3">
                  <c:v>7.9242479637132782E-2</c:v>
                </c:pt>
                <c:pt idx="4">
                  <c:v>0.21578519121236778</c:v>
                </c:pt>
                <c:pt idx="5">
                  <c:v>9.3053111088104365E-2</c:v>
                </c:pt>
              </c:numCache>
            </c:numRef>
          </c:val>
          <c:extLst>
            <c:ext xmlns:c16="http://schemas.microsoft.com/office/drawing/2014/chart" uri="{C3380CC4-5D6E-409C-BE32-E72D297353CC}">
              <c16:uniqueId val="{00000002-0ED3-481C-A959-996B20DBAAAF}"/>
            </c:ext>
          </c:extLst>
        </c:ser>
        <c:ser>
          <c:idx val="3"/>
          <c:order val="3"/>
          <c:tx>
            <c:strRef>
              <c:f>'8'!$E$2</c:f>
              <c:strCache>
                <c:ptCount val="1"/>
                <c:pt idx="0">
                  <c:v>UK</c:v>
                </c:pt>
              </c:strCache>
            </c:strRef>
          </c:tx>
          <c:spPr>
            <a:solidFill>
              <a:schemeClr val="accent5"/>
            </a:solidFill>
          </c:spPr>
          <c:invertIfNegative val="0"/>
          <c:cat>
            <c:strRef>
              <c:f>'8'!$A$3:$A$8</c:f>
              <c:strCache>
                <c:ptCount val="6"/>
                <c:pt idx="0">
                  <c:v>Exports</c:v>
                </c:pt>
                <c:pt idx="1">
                  <c:v>Imports</c:v>
                </c:pt>
                <c:pt idx="2">
                  <c:v>Migrants</c:v>
                </c:pt>
                <c:pt idx="3">
                  <c:v>Visitors</c:v>
                </c:pt>
                <c:pt idx="4">
                  <c:v>Foreign investment in NZ</c:v>
                </c:pt>
                <c:pt idx="5">
                  <c:v>NZ investment abroad</c:v>
                </c:pt>
              </c:strCache>
            </c:strRef>
          </c:cat>
          <c:val>
            <c:numRef>
              <c:f>'8'!$E$3:$E$8</c:f>
              <c:numCache>
                <c:formatCode>0%</c:formatCode>
                <c:ptCount val="6"/>
                <c:pt idx="0">
                  <c:v>2.8869104100381446E-2</c:v>
                </c:pt>
                <c:pt idx="1">
                  <c:v>2.8354869136012886E-2</c:v>
                </c:pt>
                <c:pt idx="2">
                  <c:v>0.11555715742735979</c:v>
                </c:pt>
                <c:pt idx="3">
                  <c:v>6.7811561467562148E-2</c:v>
                </c:pt>
                <c:pt idx="4">
                  <c:v>0.14186000483803576</c:v>
                </c:pt>
                <c:pt idx="5">
                  <c:v>0.19235686924112227</c:v>
                </c:pt>
              </c:numCache>
            </c:numRef>
          </c:val>
          <c:extLst>
            <c:ext xmlns:c16="http://schemas.microsoft.com/office/drawing/2014/chart" uri="{C3380CC4-5D6E-409C-BE32-E72D297353CC}">
              <c16:uniqueId val="{00000003-0ED3-481C-A959-996B20DBAAAF}"/>
            </c:ext>
          </c:extLst>
        </c:ser>
        <c:ser>
          <c:idx val="4"/>
          <c:order val="4"/>
          <c:tx>
            <c:strRef>
              <c:f>'8'!$F$2</c:f>
              <c:strCache>
                <c:ptCount val="1"/>
                <c:pt idx="0">
                  <c:v>Japan</c:v>
                </c:pt>
              </c:strCache>
            </c:strRef>
          </c:tx>
          <c:spPr>
            <a:solidFill>
              <a:schemeClr val="bg1">
                <a:lumMod val="65000"/>
              </a:schemeClr>
            </a:solidFill>
          </c:spPr>
          <c:invertIfNegative val="0"/>
          <c:cat>
            <c:strRef>
              <c:f>'8'!$A$3:$A$8</c:f>
              <c:strCache>
                <c:ptCount val="6"/>
                <c:pt idx="0">
                  <c:v>Exports</c:v>
                </c:pt>
                <c:pt idx="1">
                  <c:v>Imports</c:v>
                </c:pt>
                <c:pt idx="2">
                  <c:v>Migrants</c:v>
                </c:pt>
                <c:pt idx="3">
                  <c:v>Visitors</c:v>
                </c:pt>
                <c:pt idx="4">
                  <c:v>Foreign investment in NZ</c:v>
                </c:pt>
                <c:pt idx="5">
                  <c:v>NZ investment abroad</c:v>
                </c:pt>
              </c:strCache>
            </c:strRef>
          </c:cat>
          <c:val>
            <c:numRef>
              <c:f>'8'!$F$3:$F$8</c:f>
              <c:numCache>
                <c:formatCode>0%</c:formatCode>
                <c:ptCount val="6"/>
                <c:pt idx="0">
                  <c:v>6.0998219537050133E-2</c:v>
                </c:pt>
                <c:pt idx="1">
                  <c:v>7.3501702210958336E-2</c:v>
                </c:pt>
                <c:pt idx="2">
                  <c:v>1.9248023435043671E-2</c:v>
                </c:pt>
                <c:pt idx="3">
                  <c:v>2.9067439946444701E-2</c:v>
                </c:pt>
                <c:pt idx="4">
                  <c:v>3.5150528885272578E-2</c:v>
                </c:pt>
                <c:pt idx="5">
                  <c:v>3.041981571591262E-2</c:v>
                </c:pt>
              </c:numCache>
            </c:numRef>
          </c:val>
          <c:extLst>
            <c:ext xmlns:c16="http://schemas.microsoft.com/office/drawing/2014/chart" uri="{C3380CC4-5D6E-409C-BE32-E72D297353CC}">
              <c16:uniqueId val="{00000004-0ED3-481C-A959-996B20DBAAAF}"/>
            </c:ext>
          </c:extLst>
        </c:ser>
        <c:dLbls>
          <c:showLegendKey val="0"/>
          <c:showVal val="0"/>
          <c:showCatName val="0"/>
          <c:showSerName val="0"/>
          <c:showPercent val="0"/>
          <c:showBubbleSize val="0"/>
        </c:dLbls>
        <c:gapWidth val="50"/>
        <c:axId val="1817603600"/>
        <c:axId val="1817603992"/>
      </c:barChart>
      <c:catAx>
        <c:axId val="1817603600"/>
        <c:scaling>
          <c:orientation val="maxMin"/>
        </c:scaling>
        <c:delete val="0"/>
        <c:axPos val="l"/>
        <c:numFmt formatCode="General" sourceLinked="0"/>
        <c:majorTickMark val="in"/>
        <c:minorTickMark val="none"/>
        <c:tickLblPos val="low"/>
        <c:crossAx val="1817603992"/>
        <c:crosses val="autoZero"/>
        <c:auto val="1"/>
        <c:lblAlgn val="ctr"/>
        <c:lblOffset val="100"/>
        <c:noMultiLvlLbl val="0"/>
      </c:catAx>
      <c:valAx>
        <c:axId val="1817603992"/>
        <c:scaling>
          <c:orientation val="minMax"/>
        </c:scaling>
        <c:delete val="0"/>
        <c:axPos val="b"/>
        <c:title>
          <c:tx>
            <c:rich>
              <a:bodyPr rot="0" vert="horz"/>
              <a:lstStyle/>
              <a:p>
                <a:pPr>
                  <a:defRPr b="0"/>
                </a:pPr>
                <a:r>
                  <a:rPr lang="en-NZ" b="0"/>
                  <a:t>Share of total, latest available</a:t>
                </a:r>
              </a:p>
            </c:rich>
          </c:tx>
          <c:overlay val="0"/>
        </c:title>
        <c:numFmt formatCode="0%" sourceLinked="0"/>
        <c:majorTickMark val="in"/>
        <c:minorTickMark val="none"/>
        <c:tickLblPos val="nextTo"/>
        <c:crossAx val="1817603600"/>
        <c:crosses val="max"/>
        <c:crossBetween val="between"/>
      </c:valAx>
    </c:plotArea>
    <c:legend>
      <c:legendPos val="t"/>
      <c:layout>
        <c:manualLayout>
          <c:xMode val="edge"/>
          <c:yMode val="edge"/>
          <c:x val="0.73462721303919698"/>
          <c:y val="4.2029159716878567E-2"/>
          <c:w val="0.24827545189550601"/>
          <c:h val="0.442903669641181"/>
        </c:manualLayout>
      </c:layou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Share of NZ exports to China</a:t>
            </a:r>
            <a:endParaRPr lang="en-NZ" b="0"/>
          </a:p>
        </c:rich>
      </c:tx>
      <c:layout>
        <c:manualLayout>
          <c:xMode val="edge"/>
          <c:yMode val="edge"/>
          <c:x val="0.2619798941798942"/>
          <c:y val="3.5277777777777776E-2"/>
        </c:manualLayout>
      </c:layout>
      <c:overlay val="0"/>
    </c:title>
    <c:autoTitleDeleted val="0"/>
    <c:plotArea>
      <c:layout>
        <c:manualLayout>
          <c:layoutTarget val="inner"/>
          <c:xMode val="edge"/>
          <c:yMode val="edge"/>
          <c:x val="0.113021957671958"/>
          <c:y val="0.164933703703704"/>
          <c:w val="0.86849920634920597"/>
          <c:h val="0.74925129629629605"/>
        </c:manualLayout>
      </c:layout>
      <c:lineChart>
        <c:grouping val="standard"/>
        <c:varyColors val="0"/>
        <c:ser>
          <c:idx val="0"/>
          <c:order val="0"/>
          <c:tx>
            <c:strRef>
              <c:f>'9'!$C$37</c:f>
              <c:strCache>
                <c:ptCount val="1"/>
                <c:pt idx="0">
                  <c:v>All commodities</c:v>
                </c:pt>
              </c:strCache>
            </c:strRef>
          </c:tx>
          <c:spPr>
            <a:ln>
              <a:solidFill>
                <a:schemeClr val="accent3"/>
              </a:solidFill>
            </a:ln>
          </c:spPr>
          <c:marker>
            <c:symbol val="none"/>
          </c:marker>
          <c:cat>
            <c:numRef>
              <c:f>'9'!$B$38:$B$54</c:f>
              <c:numCache>
                <c:formatCode>yyyy</c:formatCode>
                <c:ptCount val="17"/>
                <c:pt idx="0">
                  <c:v>36861</c:v>
                </c:pt>
                <c:pt idx="1">
                  <c:v>37226</c:v>
                </c:pt>
                <c:pt idx="2">
                  <c:v>37591</c:v>
                </c:pt>
                <c:pt idx="3">
                  <c:v>37956</c:v>
                </c:pt>
                <c:pt idx="4">
                  <c:v>38322</c:v>
                </c:pt>
                <c:pt idx="5">
                  <c:v>38687</c:v>
                </c:pt>
                <c:pt idx="6">
                  <c:v>39052</c:v>
                </c:pt>
                <c:pt idx="7">
                  <c:v>39417</c:v>
                </c:pt>
                <c:pt idx="8">
                  <c:v>39783</c:v>
                </c:pt>
                <c:pt idx="9">
                  <c:v>40148</c:v>
                </c:pt>
                <c:pt idx="10">
                  <c:v>40513</c:v>
                </c:pt>
                <c:pt idx="11">
                  <c:v>40878</c:v>
                </c:pt>
                <c:pt idx="12">
                  <c:v>41244</c:v>
                </c:pt>
                <c:pt idx="13">
                  <c:v>41609</c:v>
                </c:pt>
                <c:pt idx="14">
                  <c:v>41974</c:v>
                </c:pt>
                <c:pt idx="15">
                  <c:v>42339</c:v>
                </c:pt>
                <c:pt idx="16">
                  <c:v>42705</c:v>
                </c:pt>
              </c:numCache>
            </c:numRef>
          </c:cat>
          <c:val>
            <c:numRef>
              <c:f>'9'!$C$38:$C$54</c:f>
              <c:numCache>
                <c:formatCode>0.0%</c:formatCode>
                <c:ptCount val="17"/>
                <c:pt idx="0">
                  <c:v>3.1774045763863508E-2</c:v>
                </c:pt>
                <c:pt idx="1">
                  <c:v>4.1302399256660481E-2</c:v>
                </c:pt>
                <c:pt idx="2">
                  <c:v>4.6081014974113092E-2</c:v>
                </c:pt>
                <c:pt idx="3">
                  <c:v>4.8467770077260469E-2</c:v>
                </c:pt>
                <c:pt idx="4">
                  <c:v>5.6832833075515433E-2</c:v>
                </c:pt>
                <c:pt idx="5">
                  <c:v>5.0800543301811746E-2</c:v>
                </c:pt>
                <c:pt idx="6">
                  <c:v>5.4135434103064588E-2</c:v>
                </c:pt>
                <c:pt idx="7">
                  <c:v>5.3433367338593135E-2</c:v>
                </c:pt>
                <c:pt idx="8">
                  <c:v>5.9057436850664259E-2</c:v>
                </c:pt>
                <c:pt idx="9">
                  <c:v>9.1437637170253105E-2</c:v>
                </c:pt>
                <c:pt idx="10">
                  <c:v>0.11087133823341505</c:v>
                </c:pt>
                <c:pt idx="11">
                  <c:v>0.12341320823694263</c:v>
                </c:pt>
                <c:pt idx="12">
                  <c:v>0.14891143848356497</c:v>
                </c:pt>
                <c:pt idx="13">
                  <c:v>0.20742030511528303</c:v>
                </c:pt>
                <c:pt idx="14">
                  <c:v>0.1994261296679784</c:v>
                </c:pt>
                <c:pt idx="15">
                  <c:v>0.1945277345368728</c:v>
                </c:pt>
                <c:pt idx="16">
                  <c:v>0.21077547479109909</c:v>
                </c:pt>
              </c:numCache>
            </c:numRef>
          </c:val>
          <c:smooth val="0"/>
          <c:extLst>
            <c:ext xmlns:c16="http://schemas.microsoft.com/office/drawing/2014/chart" uri="{C3380CC4-5D6E-409C-BE32-E72D297353CC}">
              <c16:uniqueId val="{00000000-02A4-48E7-9CBC-365C84F82DE3}"/>
            </c:ext>
          </c:extLst>
        </c:ser>
        <c:ser>
          <c:idx val="1"/>
          <c:order val="1"/>
          <c:tx>
            <c:strRef>
              <c:f>'9'!$D$37</c:f>
              <c:strCache>
                <c:ptCount val="1"/>
                <c:pt idx="0">
                  <c:v>Dairy, meat &amp; forestry</c:v>
                </c:pt>
              </c:strCache>
            </c:strRef>
          </c:tx>
          <c:spPr>
            <a:ln>
              <a:solidFill>
                <a:srgbClr val="FF0000"/>
              </a:solidFill>
            </a:ln>
          </c:spPr>
          <c:marker>
            <c:symbol val="none"/>
          </c:marker>
          <c:cat>
            <c:numRef>
              <c:f>'9'!$B$38:$B$54</c:f>
              <c:numCache>
                <c:formatCode>yyyy</c:formatCode>
                <c:ptCount val="17"/>
                <c:pt idx="0">
                  <c:v>36861</c:v>
                </c:pt>
                <c:pt idx="1">
                  <c:v>37226</c:v>
                </c:pt>
                <c:pt idx="2">
                  <c:v>37591</c:v>
                </c:pt>
                <c:pt idx="3">
                  <c:v>37956</c:v>
                </c:pt>
                <c:pt idx="4">
                  <c:v>38322</c:v>
                </c:pt>
                <c:pt idx="5">
                  <c:v>38687</c:v>
                </c:pt>
                <c:pt idx="6">
                  <c:v>39052</c:v>
                </c:pt>
                <c:pt idx="7">
                  <c:v>39417</c:v>
                </c:pt>
                <c:pt idx="8">
                  <c:v>39783</c:v>
                </c:pt>
                <c:pt idx="9">
                  <c:v>40148</c:v>
                </c:pt>
                <c:pt idx="10">
                  <c:v>40513</c:v>
                </c:pt>
                <c:pt idx="11">
                  <c:v>40878</c:v>
                </c:pt>
                <c:pt idx="12">
                  <c:v>41244</c:v>
                </c:pt>
                <c:pt idx="13">
                  <c:v>41609</c:v>
                </c:pt>
                <c:pt idx="14">
                  <c:v>41974</c:v>
                </c:pt>
                <c:pt idx="15">
                  <c:v>42339</c:v>
                </c:pt>
                <c:pt idx="16">
                  <c:v>42705</c:v>
                </c:pt>
              </c:numCache>
            </c:numRef>
          </c:cat>
          <c:val>
            <c:numRef>
              <c:f>'9'!$D$38:$D$54</c:f>
              <c:numCache>
                <c:formatCode>0.0%</c:formatCode>
                <c:ptCount val="17"/>
                <c:pt idx="0">
                  <c:v>2.7694593341849882E-2</c:v>
                </c:pt>
                <c:pt idx="1">
                  <c:v>3.8118993132720151E-2</c:v>
                </c:pt>
                <c:pt idx="2">
                  <c:v>4.577798939581941E-2</c:v>
                </c:pt>
                <c:pt idx="3">
                  <c:v>5.4907033153999536E-2</c:v>
                </c:pt>
                <c:pt idx="4">
                  <c:v>6.9725553310015106E-2</c:v>
                </c:pt>
                <c:pt idx="5">
                  <c:v>5.7860694089488671E-2</c:v>
                </c:pt>
                <c:pt idx="6">
                  <c:v>5.8778956999109885E-2</c:v>
                </c:pt>
                <c:pt idx="7">
                  <c:v>6.0325793954514616E-2</c:v>
                </c:pt>
                <c:pt idx="8">
                  <c:v>5.9633681126562199E-2</c:v>
                </c:pt>
                <c:pt idx="9">
                  <c:v>9.6984928582308033E-2</c:v>
                </c:pt>
                <c:pt idx="10">
                  <c:v>0.13468268709881878</c:v>
                </c:pt>
                <c:pt idx="11">
                  <c:v>0.15128822971695494</c:v>
                </c:pt>
                <c:pt idx="12">
                  <c:v>0.19317508480135345</c:v>
                </c:pt>
                <c:pt idx="13">
                  <c:v>0.28740708681818961</c:v>
                </c:pt>
                <c:pt idx="14">
                  <c:v>0.26416006500029277</c:v>
                </c:pt>
                <c:pt idx="15">
                  <c:v>0.22872385366542314</c:v>
                </c:pt>
                <c:pt idx="16">
                  <c:v>0.24407012908257672</c:v>
                </c:pt>
              </c:numCache>
            </c:numRef>
          </c:val>
          <c:smooth val="0"/>
          <c:extLst>
            <c:ext xmlns:c16="http://schemas.microsoft.com/office/drawing/2014/chart" uri="{C3380CC4-5D6E-409C-BE32-E72D297353CC}">
              <c16:uniqueId val="{00000001-02A4-48E7-9CBC-365C84F82DE3}"/>
            </c:ext>
          </c:extLst>
        </c:ser>
        <c:ser>
          <c:idx val="2"/>
          <c:order val="2"/>
          <c:tx>
            <c:strRef>
              <c:f>'9'!$E$37</c:f>
              <c:strCache>
                <c:ptCount val="1"/>
                <c:pt idx="0">
                  <c:v>Other commodities</c:v>
                </c:pt>
              </c:strCache>
            </c:strRef>
          </c:tx>
          <c:spPr>
            <a:ln>
              <a:solidFill>
                <a:schemeClr val="accent1"/>
              </a:solidFill>
              <a:prstDash val="sysDash"/>
            </a:ln>
          </c:spPr>
          <c:marker>
            <c:symbol val="none"/>
          </c:marker>
          <c:cat>
            <c:numRef>
              <c:f>'9'!$B$38:$B$54</c:f>
              <c:numCache>
                <c:formatCode>yyyy</c:formatCode>
                <c:ptCount val="17"/>
                <c:pt idx="0">
                  <c:v>36861</c:v>
                </c:pt>
                <c:pt idx="1">
                  <c:v>37226</c:v>
                </c:pt>
                <c:pt idx="2">
                  <c:v>37591</c:v>
                </c:pt>
                <c:pt idx="3">
                  <c:v>37956</c:v>
                </c:pt>
                <c:pt idx="4">
                  <c:v>38322</c:v>
                </c:pt>
                <c:pt idx="5">
                  <c:v>38687</c:v>
                </c:pt>
                <c:pt idx="6">
                  <c:v>39052</c:v>
                </c:pt>
                <c:pt idx="7">
                  <c:v>39417</c:v>
                </c:pt>
                <c:pt idx="8">
                  <c:v>39783</c:v>
                </c:pt>
                <c:pt idx="9">
                  <c:v>40148</c:v>
                </c:pt>
                <c:pt idx="10">
                  <c:v>40513</c:v>
                </c:pt>
                <c:pt idx="11">
                  <c:v>40878</c:v>
                </c:pt>
                <c:pt idx="12">
                  <c:v>41244</c:v>
                </c:pt>
                <c:pt idx="13">
                  <c:v>41609</c:v>
                </c:pt>
                <c:pt idx="14">
                  <c:v>41974</c:v>
                </c:pt>
                <c:pt idx="15">
                  <c:v>42339</c:v>
                </c:pt>
                <c:pt idx="16">
                  <c:v>42705</c:v>
                </c:pt>
              </c:numCache>
            </c:numRef>
          </c:cat>
          <c:val>
            <c:numRef>
              <c:f>'9'!$E$38:$E$54</c:f>
              <c:numCache>
                <c:formatCode>0.0%</c:formatCode>
                <c:ptCount val="17"/>
                <c:pt idx="0">
                  <c:v>3.4386585127364623E-2</c:v>
                </c:pt>
                <c:pt idx="1">
                  <c:v>4.3621799019858874E-2</c:v>
                </c:pt>
                <c:pt idx="2">
                  <c:v>4.6285126006576881E-2</c:v>
                </c:pt>
                <c:pt idx="3">
                  <c:v>4.4148459211929579E-2</c:v>
                </c:pt>
                <c:pt idx="4">
                  <c:v>4.8086075871131694E-2</c:v>
                </c:pt>
                <c:pt idx="5">
                  <c:v>4.5889328262687649E-2</c:v>
                </c:pt>
                <c:pt idx="6">
                  <c:v>5.1024731911619103E-2</c:v>
                </c:pt>
                <c:pt idx="7">
                  <c:v>4.8754731945117376E-2</c:v>
                </c:pt>
                <c:pt idx="8">
                  <c:v>5.8662165888995456E-2</c:v>
                </c:pt>
                <c:pt idx="9">
                  <c:v>8.7612130399188567E-2</c:v>
                </c:pt>
                <c:pt idx="10">
                  <c:v>9.3074434071627327E-2</c:v>
                </c:pt>
                <c:pt idx="11">
                  <c:v>0.10186553908741187</c:v>
                </c:pt>
                <c:pt idx="12">
                  <c:v>0.11520802462596687</c:v>
                </c:pt>
                <c:pt idx="13">
                  <c:v>0.14004900357965289</c:v>
                </c:pt>
                <c:pt idx="14">
                  <c:v>0.14006814644510343</c:v>
                </c:pt>
                <c:pt idx="15">
                  <c:v>0.16862089440997727</c:v>
                </c:pt>
                <c:pt idx="16">
                  <c:v>0.17986775605854993</c:v>
                </c:pt>
              </c:numCache>
            </c:numRef>
          </c:val>
          <c:smooth val="0"/>
          <c:extLst>
            <c:ext xmlns:c16="http://schemas.microsoft.com/office/drawing/2014/chart" uri="{C3380CC4-5D6E-409C-BE32-E72D297353CC}">
              <c16:uniqueId val="{00000002-02A4-48E7-9CBC-365C84F82DE3}"/>
            </c:ext>
          </c:extLst>
        </c:ser>
        <c:dLbls>
          <c:showLegendKey val="0"/>
          <c:showVal val="0"/>
          <c:showCatName val="0"/>
          <c:showSerName val="0"/>
          <c:showPercent val="0"/>
          <c:showBubbleSize val="0"/>
        </c:dLbls>
        <c:smooth val="0"/>
        <c:axId val="1817604776"/>
        <c:axId val="1017922712"/>
      </c:lineChart>
      <c:dateAx>
        <c:axId val="1817604776"/>
        <c:scaling>
          <c:orientation val="minMax"/>
        </c:scaling>
        <c:delete val="0"/>
        <c:axPos val="b"/>
        <c:numFmt formatCode="yyyy" sourceLinked="0"/>
        <c:majorTickMark val="out"/>
        <c:minorTickMark val="in"/>
        <c:tickLblPos val="nextTo"/>
        <c:crossAx val="1017922712"/>
        <c:crosses val="autoZero"/>
        <c:auto val="0"/>
        <c:lblOffset val="100"/>
        <c:baseTimeUnit val="years"/>
        <c:majorUnit val="2"/>
        <c:majorTimeUnit val="years"/>
        <c:minorUnit val="1"/>
        <c:minorTimeUnit val="years"/>
      </c:dateAx>
      <c:valAx>
        <c:axId val="1017922712"/>
        <c:scaling>
          <c:orientation val="minMax"/>
        </c:scaling>
        <c:delete val="0"/>
        <c:axPos val="l"/>
        <c:numFmt formatCode="0%" sourceLinked="0"/>
        <c:majorTickMark val="out"/>
        <c:minorTickMark val="none"/>
        <c:tickLblPos val="nextTo"/>
        <c:crossAx val="1817604776"/>
        <c:crosses val="autoZero"/>
        <c:crossBetween val="between"/>
      </c:valAx>
    </c:plotArea>
    <c:legend>
      <c:legendPos val="t"/>
      <c:layout>
        <c:manualLayout>
          <c:xMode val="edge"/>
          <c:yMode val="edge"/>
          <c:x val="0.13903439153439154"/>
          <c:y val="0.14857833333333334"/>
          <c:w val="0.44810846560846562"/>
          <c:h val="0.19784203703703704"/>
        </c:manualLayout>
      </c:layou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Share of NZ exports to China</a:t>
            </a:r>
            <a:endParaRPr lang="en-NZ" b="0"/>
          </a:p>
        </c:rich>
      </c:tx>
      <c:layout>
        <c:manualLayout>
          <c:xMode val="edge"/>
          <c:yMode val="edge"/>
          <c:x val="0.2619798941798942"/>
          <c:y val="3.5277777777777776E-2"/>
        </c:manualLayout>
      </c:layout>
      <c:overlay val="0"/>
    </c:title>
    <c:autoTitleDeleted val="0"/>
    <c:plotArea>
      <c:layout>
        <c:manualLayout>
          <c:layoutTarget val="inner"/>
          <c:xMode val="edge"/>
          <c:yMode val="edge"/>
          <c:x val="0.113021957671958"/>
          <c:y val="0.164933703703704"/>
          <c:w val="0.86849920634920597"/>
          <c:h val="0.74925129629629605"/>
        </c:manualLayout>
      </c:layout>
      <c:lineChart>
        <c:grouping val="standard"/>
        <c:varyColors val="0"/>
        <c:ser>
          <c:idx val="0"/>
          <c:order val="0"/>
          <c:tx>
            <c:strRef>
              <c:f>'9'!$C$37</c:f>
              <c:strCache>
                <c:ptCount val="1"/>
                <c:pt idx="0">
                  <c:v>All commodities</c:v>
                </c:pt>
              </c:strCache>
            </c:strRef>
          </c:tx>
          <c:spPr>
            <a:ln>
              <a:solidFill>
                <a:schemeClr val="accent3"/>
              </a:solidFill>
            </a:ln>
          </c:spPr>
          <c:marker>
            <c:symbol val="none"/>
          </c:marker>
          <c:cat>
            <c:numRef>
              <c:f>'9'!$B$38:$B$54</c:f>
              <c:numCache>
                <c:formatCode>yyyy</c:formatCode>
                <c:ptCount val="17"/>
                <c:pt idx="0">
                  <c:v>36861</c:v>
                </c:pt>
                <c:pt idx="1">
                  <c:v>37226</c:v>
                </c:pt>
                <c:pt idx="2">
                  <c:v>37591</c:v>
                </c:pt>
                <c:pt idx="3">
                  <c:v>37956</c:v>
                </c:pt>
                <c:pt idx="4">
                  <c:v>38322</c:v>
                </c:pt>
                <c:pt idx="5">
                  <c:v>38687</c:v>
                </c:pt>
                <c:pt idx="6">
                  <c:v>39052</c:v>
                </c:pt>
                <c:pt idx="7">
                  <c:v>39417</c:v>
                </c:pt>
                <c:pt idx="8">
                  <c:v>39783</c:v>
                </c:pt>
                <c:pt idx="9">
                  <c:v>40148</c:v>
                </c:pt>
                <c:pt idx="10">
                  <c:v>40513</c:v>
                </c:pt>
                <c:pt idx="11">
                  <c:v>40878</c:v>
                </c:pt>
                <c:pt idx="12">
                  <c:v>41244</c:v>
                </c:pt>
                <c:pt idx="13">
                  <c:v>41609</c:v>
                </c:pt>
                <c:pt idx="14">
                  <c:v>41974</c:v>
                </c:pt>
                <c:pt idx="15">
                  <c:v>42339</c:v>
                </c:pt>
                <c:pt idx="16">
                  <c:v>42705</c:v>
                </c:pt>
              </c:numCache>
            </c:numRef>
          </c:cat>
          <c:val>
            <c:numRef>
              <c:f>'9'!$C$38:$C$54</c:f>
              <c:numCache>
                <c:formatCode>0.0%</c:formatCode>
                <c:ptCount val="17"/>
                <c:pt idx="0">
                  <c:v>3.1774045763863508E-2</c:v>
                </c:pt>
                <c:pt idx="1">
                  <c:v>4.1302399256660481E-2</c:v>
                </c:pt>
                <c:pt idx="2">
                  <c:v>4.6081014974113092E-2</c:v>
                </c:pt>
                <c:pt idx="3">
                  <c:v>4.8467770077260469E-2</c:v>
                </c:pt>
                <c:pt idx="4">
                  <c:v>5.6832833075515433E-2</c:v>
                </c:pt>
                <c:pt idx="5">
                  <c:v>5.0800543301811746E-2</c:v>
                </c:pt>
                <c:pt idx="6">
                  <c:v>5.4135434103064588E-2</c:v>
                </c:pt>
                <c:pt idx="7">
                  <c:v>5.3433367338593135E-2</c:v>
                </c:pt>
                <c:pt idx="8">
                  <c:v>5.9057436850664259E-2</c:v>
                </c:pt>
                <c:pt idx="9">
                  <c:v>9.1437637170253105E-2</c:v>
                </c:pt>
                <c:pt idx="10">
                  <c:v>0.11087133823341505</c:v>
                </c:pt>
                <c:pt idx="11">
                  <c:v>0.12341320823694263</c:v>
                </c:pt>
                <c:pt idx="12">
                  <c:v>0.14891143848356497</c:v>
                </c:pt>
                <c:pt idx="13">
                  <c:v>0.20742030511528303</c:v>
                </c:pt>
                <c:pt idx="14">
                  <c:v>0.1994261296679784</c:v>
                </c:pt>
                <c:pt idx="15">
                  <c:v>0.1945277345368728</c:v>
                </c:pt>
                <c:pt idx="16">
                  <c:v>0.21077547479109909</c:v>
                </c:pt>
              </c:numCache>
            </c:numRef>
          </c:val>
          <c:smooth val="0"/>
          <c:extLst>
            <c:ext xmlns:c16="http://schemas.microsoft.com/office/drawing/2014/chart" uri="{C3380CC4-5D6E-409C-BE32-E72D297353CC}">
              <c16:uniqueId val="{00000000-A36D-4107-8B84-4F8FA5A5D467}"/>
            </c:ext>
          </c:extLst>
        </c:ser>
        <c:ser>
          <c:idx val="1"/>
          <c:order val="1"/>
          <c:tx>
            <c:strRef>
              <c:f>'9'!$M$37</c:f>
              <c:strCache>
                <c:ptCount val="1"/>
                <c:pt idx="0">
                  <c:v>Dairy</c:v>
                </c:pt>
              </c:strCache>
            </c:strRef>
          </c:tx>
          <c:spPr>
            <a:ln>
              <a:solidFill>
                <a:srgbClr val="FF0000"/>
              </a:solidFill>
            </a:ln>
          </c:spPr>
          <c:marker>
            <c:symbol val="none"/>
          </c:marker>
          <c:cat>
            <c:numRef>
              <c:f>'9'!$B$38:$B$54</c:f>
              <c:numCache>
                <c:formatCode>yyyy</c:formatCode>
                <c:ptCount val="17"/>
                <c:pt idx="0">
                  <c:v>36861</c:v>
                </c:pt>
                <c:pt idx="1">
                  <c:v>37226</c:v>
                </c:pt>
                <c:pt idx="2">
                  <c:v>37591</c:v>
                </c:pt>
                <c:pt idx="3">
                  <c:v>37956</c:v>
                </c:pt>
                <c:pt idx="4">
                  <c:v>38322</c:v>
                </c:pt>
                <c:pt idx="5">
                  <c:v>38687</c:v>
                </c:pt>
                <c:pt idx="6">
                  <c:v>39052</c:v>
                </c:pt>
                <c:pt idx="7">
                  <c:v>39417</c:v>
                </c:pt>
                <c:pt idx="8">
                  <c:v>39783</c:v>
                </c:pt>
                <c:pt idx="9">
                  <c:v>40148</c:v>
                </c:pt>
                <c:pt idx="10">
                  <c:v>40513</c:v>
                </c:pt>
                <c:pt idx="11">
                  <c:v>40878</c:v>
                </c:pt>
                <c:pt idx="12">
                  <c:v>41244</c:v>
                </c:pt>
                <c:pt idx="13">
                  <c:v>41609</c:v>
                </c:pt>
                <c:pt idx="14">
                  <c:v>41974</c:v>
                </c:pt>
                <c:pt idx="15">
                  <c:v>42339</c:v>
                </c:pt>
                <c:pt idx="16">
                  <c:v>42705</c:v>
                </c:pt>
              </c:numCache>
            </c:numRef>
          </c:cat>
          <c:val>
            <c:numRef>
              <c:f>'9'!$M$38:$M$54</c:f>
              <c:numCache>
                <c:formatCode>0.0%</c:formatCode>
                <c:ptCount val="17"/>
                <c:pt idx="0">
                  <c:v>2.4930037740344621E-2</c:v>
                </c:pt>
                <c:pt idx="1">
                  <c:v>2.7327934022144292E-2</c:v>
                </c:pt>
                <c:pt idx="2">
                  <c:v>4.4804473186362326E-2</c:v>
                </c:pt>
                <c:pt idx="3">
                  <c:v>6.445899360459155E-2</c:v>
                </c:pt>
                <c:pt idx="4">
                  <c:v>6.9777238652420429E-2</c:v>
                </c:pt>
                <c:pt idx="5">
                  <c:v>5.7786134509258312E-2</c:v>
                </c:pt>
                <c:pt idx="6">
                  <c:v>6.1394610058172767E-2</c:v>
                </c:pt>
                <c:pt idx="7">
                  <c:v>5.1737153088276741E-2</c:v>
                </c:pt>
                <c:pt idx="8">
                  <c:v>5.614499347433273E-2</c:v>
                </c:pt>
                <c:pt idx="9">
                  <c:v>0.12047437332683739</c:v>
                </c:pt>
                <c:pt idx="10">
                  <c:v>0.17554559869270614</c:v>
                </c:pt>
                <c:pt idx="11">
                  <c:v>0.18069630731523967</c:v>
                </c:pt>
                <c:pt idx="12">
                  <c:v>0.22208551526122697</c:v>
                </c:pt>
                <c:pt idx="13">
                  <c:v>0.33783880963999802</c:v>
                </c:pt>
                <c:pt idx="14">
                  <c:v>0.29369839158332472</c:v>
                </c:pt>
                <c:pt idx="15">
                  <c:v>0.23764328065460366</c:v>
                </c:pt>
                <c:pt idx="16">
                  <c:v>0.24781737706737925</c:v>
                </c:pt>
              </c:numCache>
            </c:numRef>
          </c:val>
          <c:smooth val="0"/>
          <c:extLst>
            <c:ext xmlns:c16="http://schemas.microsoft.com/office/drawing/2014/chart" uri="{C3380CC4-5D6E-409C-BE32-E72D297353CC}">
              <c16:uniqueId val="{00000001-A36D-4107-8B84-4F8FA5A5D467}"/>
            </c:ext>
          </c:extLst>
        </c:ser>
        <c:dLbls>
          <c:showLegendKey val="0"/>
          <c:showVal val="0"/>
          <c:showCatName val="0"/>
          <c:showSerName val="0"/>
          <c:showPercent val="0"/>
          <c:showBubbleSize val="0"/>
        </c:dLbls>
        <c:smooth val="0"/>
        <c:axId val="1817604776"/>
        <c:axId val="1017922712"/>
      </c:lineChart>
      <c:dateAx>
        <c:axId val="1817604776"/>
        <c:scaling>
          <c:orientation val="minMax"/>
        </c:scaling>
        <c:delete val="0"/>
        <c:axPos val="b"/>
        <c:numFmt formatCode="yyyy" sourceLinked="0"/>
        <c:majorTickMark val="out"/>
        <c:minorTickMark val="in"/>
        <c:tickLblPos val="nextTo"/>
        <c:crossAx val="1017922712"/>
        <c:crosses val="autoZero"/>
        <c:auto val="0"/>
        <c:lblOffset val="100"/>
        <c:baseTimeUnit val="years"/>
        <c:majorUnit val="2"/>
        <c:majorTimeUnit val="years"/>
        <c:minorUnit val="1"/>
        <c:minorTimeUnit val="years"/>
      </c:dateAx>
      <c:valAx>
        <c:axId val="1017922712"/>
        <c:scaling>
          <c:orientation val="minMax"/>
        </c:scaling>
        <c:delete val="0"/>
        <c:axPos val="l"/>
        <c:numFmt formatCode="0%" sourceLinked="0"/>
        <c:majorTickMark val="out"/>
        <c:minorTickMark val="none"/>
        <c:tickLblPos val="nextTo"/>
        <c:crossAx val="1817604776"/>
        <c:crosses val="autoZero"/>
        <c:crossBetween val="between"/>
      </c:valAx>
    </c:plotArea>
    <c:legend>
      <c:legendPos val="t"/>
      <c:layout>
        <c:manualLayout>
          <c:xMode val="edge"/>
          <c:yMode val="edge"/>
          <c:x val="0.13903439153439154"/>
          <c:y val="0.14857833333333334"/>
          <c:w val="0.44810846560846562"/>
          <c:h val="0.19784203703703704"/>
        </c:manualLayout>
      </c:layou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Herfindahl</a:t>
            </a:r>
            <a:r>
              <a:rPr lang="en-NZ" baseline="0"/>
              <a:t> Index of Chinese imports</a:t>
            </a:r>
            <a:endParaRPr lang="en-NZ" b="0"/>
          </a:p>
        </c:rich>
      </c:tx>
      <c:overlay val="0"/>
    </c:title>
    <c:autoTitleDeleted val="0"/>
    <c:plotArea>
      <c:layout>
        <c:manualLayout>
          <c:layoutTarget val="inner"/>
          <c:xMode val="edge"/>
          <c:yMode val="edge"/>
          <c:x val="0.13150079365079365"/>
          <c:y val="0.17669296296296294"/>
          <c:w val="0.8517002645502646"/>
          <c:h val="0.74925129629629605"/>
        </c:manualLayout>
      </c:layout>
      <c:lineChart>
        <c:grouping val="standard"/>
        <c:varyColors val="0"/>
        <c:ser>
          <c:idx val="0"/>
          <c:order val="0"/>
          <c:tx>
            <c:strRef>
              <c:f>'10'!$B$37</c:f>
              <c:strCache>
                <c:ptCount val="1"/>
                <c:pt idx="0">
                  <c:v>World </c:v>
                </c:pt>
              </c:strCache>
            </c:strRef>
          </c:tx>
          <c:spPr>
            <a:ln>
              <a:solidFill>
                <a:schemeClr val="accent3"/>
              </a:solidFill>
            </a:ln>
          </c:spPr>
          <c:marker>
            <c:symbol val="none"/>
          </c:marker>
          <c:cat>
            <c:numRef>
              <c:f>'10'!$A$38:$A$60</c:f>
              <c:numCache>
                <c:formatCode>yyyy</c:formatCode>
                <c:ptCount val="23"/>
                <c:pt idx="0">
                  <c:v>33939</c:v>
                </c:pt>
                <c:pt idx="1">
                  <c:v>34304</c:v>
                </c:pt>
                <c:pt idx="2">
                  <c:v>34669</c:v>
                </c:pt>
                <c:pt idx="3">
                  <c:v>35034</c:v>
                </c:pt>
                <c:pt idx="4">
                  <c:v>35400</c:v>
                </c:pt>
                <c:pt idx="5">
                  <c:v>35765</c:v>
                </c:pt>
                <c:pt idx="6">
                  <c:v>36130</c:v>
                </c:pt>
                <c:pt idx="7">
                  <c:v>36495</c:v>
                </c:pt>
                <c:pt idx="8">
                  <c:v>36861</c:v>
                </c:pt>
                <c:pt idx="9">
                  <c:v>37226</c:v>
                </c:pt>
                <c:pt idx="10">
                  <c:v>37591</c:v>
                </c:pt>
                <c:pt idx="11">
                  <c:v>37956</c:v>
                </c:pt>
                <c:pt idx="12">
                  <c:v>38322</c:v>
                </c:pt>
                <c:pt idx="13">
                  <c:v>38687</c:v>
                </c:pt>
                <c:pt idx="14">
                  <c:v>39052</c:v>
                </c:pt>
                <c:pt idx="15">
                  <c:v>39417</c:v>
                </c:pt>
                <c:pt idx="16">
                  <c:v>39783</c:v>
                </c:pt>
                <c:pt idx="17">
                  <c:v>40148</c:v>
                </c:pt>
                <c:pt idx="18">
                  <c:v>40513</c:v>
                </c:pt>
                <c:pt idx="19">
                  <c:v>40878</c:v>
                </c:pt>
                <c:pt idx="20">
                  <c:v>41244</c:v>
                </c:pt>
                <c:pt idx="21">
                  <c:v>41609</c:v>
                </c:pt>
                <c:pt idx="22">
                  <c:v>41974</c:v>
                </c:pt>
              </c:numCache>
            </c:numRef>
          </c:cat>
          <c:val>
            <c:numRef>
              <c:f>'10'!$B$38:$B$60</c:f>
              <c:numCache>
                <c:formatCode>0.00</c:formatCode>
                <c:ptCount val="23"/>
                <c:pt idx="0">
                  <c:v>6.6314122086851196E-2</c:v>
                </c:pt>
                <c:pt idx="1">
                  <c:v>9.05732954610214E-2</c:v>
                </c:pt>
                <c:pt idx="2">
                  <c:v>8.4899843914140238E-2</c:v>
                </c:pt>
                <c:pt idx="3">
                  <c:v>8.0436416451686754E-2</c:v>
                </c:pt>
                <c:pt idx="4">
                  <c:v>8.1844636530026729E-2</c:v>
                </c:pt>
                <c:pt idx="5">
                  <c:v>7.3687753798756986E-2</c:v>
                </c:pt>
                <c:pt idx="6">
                  <c:v>8.2696743494053176E-2</c:v>
                </c:pt>
                <c:pt idx="7">
                  <c:v>8.965628825974617E-2</c:v>
                </c:pt>
                <c:pt idx="8">
                  <c:v>9.4724788355051118E-2</c:v>
                </c:pt>
                <c:pt idx="9">
                  <c:v>9.8079021008798312E-2</c:v>
                </c:pt>
                <c:pt idx="10">
                  <c:v>0.1092363340929756</c:v>
                </c:pt>
                <c:pt idx="11">
                  <c:v>0.11222259489535923</c:v>
                </c:pt>
                <c:pt idx="12">
                  <c:v>0.11272891411797113</c:v>
                </c:pt>
                <c:pt idx="13">
                  <c:v>0.11611012600302452</c:v>
                </c:pt>
                <c:pt idx="14">
                  <c:v>0.12200906302205232</c:v>
                </c:pt>
                <c:pt idx="15">
                  <c:v>0.11662932446688382</c:v>
                </c:pt>
                <c:pt idx="16">
                  <c:v>0.10926933115389852</c:v>
                </c:pt>
                <c:pt idx="17">
                  <c:v>0.1058352763869837</c:v>
                </c:pt>
                <c:pt idx="18">
                  <c:v>0.1019672939166722</c:v>
                </c:pt>
                <c:pt idx="19">
                  <c:v>9.7032199217011394E-2</c:v>
                </c:pt>
                <c:pt idx="20">
                  <c:v>0.10049527838278802</c:v>
                </c:pt>
                <c:pt idx="21">
                  <c:v>0.10249373687463927</c:v>
                </c:pt>
                <c:pt idx="22">
                  <c:v>9.8190062408452544E-2</c:v>
                </c:pt>
              </c:numCache>
            </c:numRef>
          </c:val>
          <c:smooth val="0"/>
          <c:extLst>
            <c:ext xmlns:c16="http://schemas.microsoft.com/office/drawing/2014/chart" uri="{C3380CC4-5D6E-409C-BE32-E72D297353CC}">
              <c16:uniqueId val="{00000000-EE0E-4666-AE9C-3FB1D3EDCBF3}"/>
            </c:ext>
          </c:extLst>
        </c:ser>
        <c:ser>
          <c:idx val="1"/>
          <c:order val="1"/>
          <c:tx>
            <c:strRef>
              <c:f>'10'!$C$37</c:f>
              <c:strCache>
                <c:ptCount val="1"/>
                <c:pt idx="0">
                  <c:v>NZ</c:v>
                </c:pt>
              </c:strCache>
            </c:strRef>
          </c:tx>
          <c:spPr>
            <a:ln>
              <a:solidFill>
                <a:srgbClr val="FF0000"/>
              </a:solidFill>
            </a:ln>
          </c:spPr>
          <c:marker>
            <c:symbol val="none"/>
          </c:marker>
          <c:cat>
            <c:numRef>
              <c:f>'10'!$A$38:$A$60</c:f>
              <c:numCache>
                <c:formatCode>yyyy</c:formatCode>
                <c:ptCount val="23"/>
                <c:pt idx="0">
                  <c:v>33939</c:v>
                </c:pt>
                <c:pt idx="1">
                  <c:v>34304</c:v>
                </c:pt>
                <c:pt idx="2">
                  <c:v>34669</c:v>
                </c:pt>
                <c:pt idx="3">
                  <c:v>35034</c:v>
                </c:pt>
                <c:pt idx="4">
                  <c:v>35400</c:v>
                </c:pt>
                <c:pt idx="5">
                  <c:v>35765</c:v>
                </c:pt>
                <c:pt idx="6">
                  <c:v>36130</c:v>
                </c:pt>
                <c:pt idx="7">
                  <c:v>36495</c:v>
                </c:pt>
                <c:pt idx="8">
                  <c:v>36861</c:v>
                </c:pt>
                <c:pt idx="9">
                  <c:v>37226</c:v>
                </c:pt>
                <c:pt idx="10">
                  <c:v>37591</c:v>
                </c:pt>
                <c:pt idx="11">
                  <c:v>37956</c:v>
                </c:pt>
                <c:pt idx="12">
                  <c:v>38322</c:v>
                </c:pt>
                <c:pt idx="13">
                  <c:v>38687</c:v>
                </c:pt>
                <c:pt idx="14">
                  <c:v>39052</c:v>
                </c:pt>
                <c:pt idx="15">
                  <c:v>39417</c:v>
                </c:pt>
                <c:pt idx="16">
                  <c:v>39783</c:v>
                </c:pt>
                <c:pt idx="17">
                  <c:v>40148</c:v>
                </c:pt>
                <c:pt idx="18">
                  <c:v>40513</c:v>
                </c:pt>
                <c:pt idx="19">
                  <c:v>40878</c:v>
                </c:pt>
                <c:pt idx="20">
                  <c:v>41244</c:v>
                </c:pt>
                <c:pt idx="21">
                  <c:v>41609</c:v>
                </c:pt>
                <c:pt idx="22">
                  <c:v>41974</c:v>
                </c:pt>
              </c:numCache>
            </c:numRef>
          </c:cat>
          <c:val>
            <c:numRef>
              <c:f>'10'!$C$38:$C$60</c:f>
              <c:numCache>
                <c:formatCode>0.00</c:formatCode>
                <c:ptCount val="23"/>
                <c:pt idx="0">
                  <c:v>0.32634819896594386</c:v>
                </c:pt>
                <c:pt idx="1">
                  <c:v>0.24261870086402662</c:v>
                </c:pt>
                <c:pt idx="2">
                  <c:v>0.25945199181832973</c:v>
                </c:pt>
                <c:pt idx="3">
                  <c:v>0.27942910190283543</c:v>
                </c:pt>
                <c:pt idx="4">
                  <c:v>0.20161820625702451</c:v>
                </c:pt>
                <c:pt idx="5">
                  <c:v>0.14150324853090557</c:v>
                </c:pt>
                <c:pt idx="6">
                  <c:v>0.12281295306651431</c:v>
                </c:pt>
                <c:pt idx="7">
                  <c:v>8.2197277522434081E-2</c:v>
                </c:pt>
                <c:pt idx="8">
                  <c:v>8.0342319479524568E-2</c:v>
                </c:pt>
                <c:pt idx="9">
                  <c:v>8.4890974338497571E-2</c:v>
                </c:pt>
                <c:pt idx="10">
                  <c:v>0.10121961983245413</c:v>
                </c:pt>
                <c:pt idx="11">
                  <c:v>0.10038241223441441</c:v>
                </c:pt>
                <c:pt idx="12">
                  <c:v>7.247600878265778E-2</c:v>
                </c:pt>
                <c:pt idx="13">
                  <c:v>7.3721701419080563E-2</c:v>
                </c:pt>
                <c:pt idx="14">
                  <c:v>9.1384607274966403E-2</c:v>
                </c:pt>
                <c:pt idx="15">
                  <c:v>9.1679447824161292E-2</c:v>
                </c:pt>
                <c:pt idx="16">
                  <c:v>8.8237075647487492E-2</c:v>
                </c:pt>
                <c:pt idx="17">
                  <c:v>0.12500809739152793</c:v>
                </c:pt>
                <c:pt idx="18">
                  <c:v>0.19272863650301417</c:v>
                </c:pt>
                <c:pt idx="19">
                  <c:v>0.19059100816970603</c:v>
                </c:pt>
                <c:pt idx="20">
                  <c:v>0.18446907021790521</c:v>
                </c:pt>
                <c:pt idx="21">
                  <c:v>0.22452057402157649</c:v>
                </c:pt>
                <c:pt idx="22">
                  <c:v>0.24381326264648354</c:v>
                </c:pt>
              </c:numCache>
            </c:numRef>
          </c:val>
          <c:smooth val="0"/>
          <c:extLst>
            <c:ext xmlns:c16="http://schemas.microsoft.com/office/drawing/2014/chart" uri="{C3380CC4-5D6E-409C-BE32-E72D297353CC}">
              <c16:uniqueId val="{00000001-EE0E-4666-AE9C-3FB1D3EDCBF3}"/>
            </c:ext>
          </c:extLst>
        </c:ser>
        <c:dLbls>
          <c:showLegendKey val="0"/>
          <c:showVal val="0"/>
          <c:showCatName val="0"/>
          <c:showSerName val="0"/>
          <c:showPercent val="0"/>
          <c:showBubbleSize val="0"/>
        </c:dLbls>
        <c:smooth val="0"/>
        <c:axId val="1017923496"/>
        <c:axId val="1017923888"/>
      </c:lineChart>
      <c:dateAx>
        <c:axId val="1017923496"/>
        <c:scaling>
          <c:orientation val="minMax"/>
        </c:scaling>
        <c:delete val="0"/>
        <c:axPos val="b"/>
        <c:numFmt formatCode="yyyy" sourceLinked="0"/>
        <c:majorTickMark val="out"/>
        <c:minorTickMark val="in"/>
        <c:tickLblPos val="nextTo"/>
        <c:crossAx val="1017923888"/>
        <c:crosses val="autoZero"/>
        <c:auto val="0"/>
        <c:lblOffset val="100"/>
        <c:baseTimeUnit val="years"/>
        <c:majorUnit val="3"/>
        <c:majorTimeUnit val="years"/>
        <c:minorUnit val="1"/>
        <c:minorTimeUnit val="years"/>
      </c:dateAx>
      <c:valAx>
        <c:axId val="1017923888"/>
        <c:scaling>
          <c:orientation val="minMax"/>
        </c:scaling>
        <c:delete val="0"/>
        <c:axPos val="l"/>
        <c:title>
          <c:tx>
            <c:rich>
              <a:bodyPr rot="-5400000" vert="horz"/>
              <a:lstStyle/>
              <a:p>
                <a:pPr>
                  <a:defRPr b="0"/>
                </a:pPr>
                <a:r>
                  <a:rPr lang="en-NZ" b="0"/>
                  <a:t>Index</a:t>
                </a:r>
              </a:p>
            </c:rich>
          </c:tx>
          <c:layout>
            <c:manualLayout>
              <c:xMode val="edge"/>
              <c:yMode val="edge"/>
              <c:x val="1.0784788359788361E-2"/>
              <c:y val="0.49723185185185192"/>
            </c:manualLayout>
          </c:layout>
          <c:overlay val="0"/>
        </c:title>
        <c:numFmt formatCode="#,##0.00" sourceLinked="0"/>
        <c:majorTickMark val="out"/>
        <c:minorTickMark val="none"/>
        <c:tickLblPos val="nextTo"/>
        <c:crossAx val="1017923496"/>
        <c:crosses val="autoZero"/>
        <c:crossBetween val="between"/>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New Zealand Trade Balance</a:t>
            </a:r>
            <a:endParaRPr lang="en-NZ" baseline="0"/>
          </a:p>
          <a:p>
            <a:pPr>
              <a:defRPr/>
            </a:pPr>
            <a:r>
              <a:rPr lang="en-NZ" b="0" baseline="0"/>
              <a:t>Top 5 markets</a:t>
            </a:r>
            <a:endParaRPr lang="en-NZ" b="0"/>
          </a:p>
        </c:rich>
      </c:tx>
      <c:overlay val="0"/>
    </c:title>
    <c:autoTitleDeleted val="0"/>
    <c:plotArea>
      <c:layout>
        <c:manualLayout>
          <c:layoutTarget val="inner"/>
          <c:xMode val="edge"/>
          <c:yMode val="edge"/>
          <c:x val="0.113021957671958"/>
          <c:y val="0.164933703703704"/>
          <c:w val="0.86849920634920597"/>
          <c:h val="0.74925129629629605"/>
        </c:manualLayout>
      </c:layout>
      <c:lineChart>
        <c:grouping val="standard"/>
        <c:varyColors val="0"/>
        <c:ser>
          <c:idx val="0"/>
          <c:order val="0"/>
          <c:tx>
            <c:strRef>
              <c:f>'1'!$C$52</c:f>
              <c:strCache>
                <c:ptCount val="1"/>
                <c:pt idx="0">
                  <c:v>Australia</c:v>
                </c:pt>
              </c:strCache>
            </c:strRef>
          </c:tx>
          <c:spPr>
            <a:ln>
              <a:solidFill>
                <a:schemeClr val="accent3"/>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'1'!$Y$53:$Y$75</c:f>
              <c:numCache>
                <c:formatCode>0.0_ ;[Red]\-0.0\ </c:formatCode>
                <c:ptCount val="23"/>
                <c:pt idx="0">
                  <c:v>2.4389559000000283E-2</c:v>
                </c:pt>
                <c:pt idx="1">
                  <c:v>-0.54994537800000032</c:v>
                </c:pt>
                <c:pt idx="2">
                  <c:v>-0.887634641</c:v>
                </c:pt>
                <c:pt idx="3">
                  <c:v>-1.0232849220000002</c:v>
                </c:pt>
                <c:pt idx="4">
                  <c:v>-0.41748216900000035</c:v>
                </c:pt>
                <c:pt idx="5">
                  <c:v>-1.5243915660000003</c:v>
                </c:pt>
                <c:pt idx="6">
                  <c:v>-0.73466925799999938</c:v>
                </c:pt>
                <c:pt idx="7">
                  <c:v>-0.72018777600000039</c:v>
                </c:pt>
                <c:pt idx="8">
                  <c:v>-1.2707082969999997</c:v>
                </c:pt>
                <c:pt idx="9">
                  <c:v>-0.95962588899999979</c:v>
                </c:pt>
                <c:pt idx="10">
                  <c:v>-1.4772839110000007</c:v>
                </c:pt>
                <c:pt idx="11">
                  <c:v>-0.90002785500000027</c:v>
                </c:pt>
                <c:pt idx="12">
                  <c:v>-1.4087859700000003</c:v>
                </c:pt>
                <c:pt idx="13">
                  <c:v>-6.094714800000034E-2</c:v>
                </c:pt>
                <c:pt idx="14">
                  <c:v>1.5291303589999998</c:v>
                </c:pt>
                <c:pt idx="15">
                  <c:v>1.7490227630000001</c:v>
                </c:pt>
                <c:pt idx="16">
                  <c:v>2.5434570890000003</c:v>
                </c:pt>
                <c:pt idx="17">
                  <c:v>3.3843878819999995</c:v>
                </c:pt>
                <c:pt idx="18">
                  <c:v>2.6426109159999998</c:v>
                </c:pt>
                <c:pt idx="19">
                  <c:v>2.7687294800000011</c:v>
                </c:pt>
                <c:pt idx="20">
                  <c:v>2.3659975269999993</c:v>
                </c:pt>
                <c:pt idx="21">
                  <c:v>1.9183347569999993</c:v>
                </c:pt>
                <c:pt idx="22">
                  <c:v>1.861988996</c:v>
                </c:pt>
              </c:numCache>
            </c:numRef>
          </c:val>
          <c:smooth val="0"/>
          <c:extLst>
            <c:ext xmlns:c16="http://schemas.microsoft.com/office/drawing/2014/chart" uri="{C3380CC4-5D6E-409C-BE32-E72D297353CC}">
              <c16:uniqueId val="{00000000-730F-43A5-99AD-CC9B03D8E971}"/>
            </c:ext>
          </c:extLst>
        </c:ser>
        <c:ser>
          <c:idx val="1"/>
          <c:order val="1"/>
          <c:tx>
            <c:strRef>
              <c:f>'1'!$D$52</c:f>
              <c:strCache>
                <c:ptCount val="1"/>
                <c:pt idx="0">
                  <c:v>China</c:v>
                </c:pt>
              </c:strCache>
            </c:strRef>
          </c:tx>
          <c:spPr>
            <a:ln>
              <a:solidFill>
                <a:srgbClr val="FF0000"/>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'1'!$Z$53:$Z$75</c:f>
              <c:numCache>
                <c:formatCode>0.0_ ;[Red]\-0.0\ </c:formatCode>
                <c:ptCount val="23"/>
                <c:pt idx="0">
                  <c:v>-7.670081300000009E-2</c:v>
                </c:pt>
                <c:pt idx="1">
                  <c:v>-0.26936019500000002</c:v>
                </c:pt>
                <c:pt idx="2">
                  <c:v>-0.30362357400000006</c:v>
                </c:pt>
                <c:pt idx="3">
                  <c:v>-0.45625830699999992</c:v>
                </c:pt>
                <c:pt idx="4">
                  <c:v>-0.55930534900000006</c:v>
                </c:pt>
                <c:pt idx="5">
                  <c:v>-0.84258718899999996</c:v>
                </c:pt>
                <c:pt idx="6">
                  <c:v>-1.0315293280000002</c:v>
                </c:pt>
                <c:pt idx="7">
                  <c:v>-0.90186565999999968</c:v>
                </c:pt>
                <c:pt idx="8">
                  <c:v>-1.1022441340000002</c:v>
                </c:pt>
                <c:pt idx="9">
                  <c:v>-1.4737531160000001</c:v>
                </c:pt>
                <c:pt idx="10">
                  <c:v>-1.84935922</c:v>
                </c:pt>
                <c:pt idx="11">
                  <c:v>-2.5781779549999997</c:v>
                </c:pt>
                <c:pt idx="12">
                  <c:v>-3.3006997590000005</c:v>
                </c:pt>
                <c:pt idx="13">
                  <c:v>-3.6626680450000002</c:v>
                </c:pt>
                <c:pt idx="14">
                  <c:v>-3.63535963</c:v>
                </c:pt>
                <c:pt idx="15">
                  <c:v>-2.2239334319999999</c:v>
                </c:pt>
                <c:pt idx="16">
                  <c:v>-1.5423394080000001</c:v>
                </c:pt>
                <c:pt idx="17">
                  <c:v>-1.5918745420000002</c:v>
                </c:pt>
                <c:pt idx="18">
                  <c:v>-0.35873080600000051</c:v>
                </c:pt>
                <c:pt idx="19">
                  <c:v>2.8124389440000002</c:v>
                </c:pt>
                <c:pt idx="20">
                  <c:v>-0.44261020699999953</c:v>
                </c:pt>
                <c:pt idx="21">
                  <c:v>-1.7238793819999998</c:v>
                </c:pt>
                <c:pt idx="22">
                  <c:v>-0.41584035500000027</c:v>
                </c:pt>
              </c:numCache>
            </c:numRef>
          </c:val>
          <c:smooth val="0"/>
          <c:extLst>
            <c:ext xmlns:c16="http://schemas.microsoft.com/office/drawing/2014/chart" uri="{C3380CC4-5D6E-409C-BE32-E72D297353CC}">
              <c16:uniqueId val="{00000001-730F-43A5-99AD-CC9B03D8E971}"/>
            </c:ext>
          </c:extLst>
        </c:ser>
        <c:ser>
          <c:idx val="2"/>
          <c:order val="2"/>
          <c:tx>
            <c:strRef>
              <c:f>'1'!$F$52</c:f>
              <c:strCache>
                <c:ptCount val="1"/>
                <c:pt idx="0">
                  <c:v>Japan</c:v>
                </c:pt>
              </c:strCache>
            </c:strRef>
          </c:tx>
          <c:spPr>
            <a:ln>
              <a:solidFill>
                <a:schemeClr val="accent1"/>
              </a:solidFill>
              <a:prstDash val="sysDash"/>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'1'!$AB$53:$AB$75</c:f>
              <c:numCache>
                <c:formatCode>0.0_ ;[Red]\-0.0\ </c:formatCode>
                <c:ptCount val="23"/>
                <c:pt idx="0">
                  <c:v>0.24520670600000027</c:v>
                </c:pt>
                <c:pt idx="1">
                  <c:v>0.35629829100000032</c:v>
                </c:pt>
                <c:pt idx="2">
                  <c:v>0.16425560900000002</c:v>
                </c:pt>
                <c:pt idx="3">
                  <c:v>0.57788239599999969</c:v>
                </c:pt>
                <c:pt idx="4">
                  <c:v>3.7632286000000015E-2</c:v>
                </c:pt>
                <c:pt idx="5">
                  <c:v>-0.27559747199999984</c:v>
                </c:pt>
                <c:pt idx="6">
                  <c:v>0.73769670099999995</c:v>
                </c:pt>
                <c:pt idx="7">
                  <c:v>0.33755032000000007</c:v>
                </c:pt>
                <c:pt idx="8">
                  <c:v>-0.30056387500000037</c:v>
                </c:pt>
                <c:pt idx="9">
                  <c:v>-0.70898879499999978</c:v>
                </c:pt>
                <c:pt idx="10">
                  <c:v>-0.53972983400000007</c:v>
                </c:pt>
                <c:pt idx="11">
                  <c:v>-0.72634953699999949</c:v>
                </c:pt>
                <c:pt idx="12">
                  <c:v>-0.14940305899999995</c:v>
                </c:pt>
                <c:pt idx="13">
                  <c:v>-0.6900458089999999</c:v>
                </c:pt>
                <c:pt idx="14">
                  <c:v>-0.27495399599999981</c:v>
                </c:pt>
                <c:pt idx="15">
                  <c:v>0.1759826470000001</c:v>
                </c:pt>
                <c:pt idx="16">
                  <c:v>0.17843942099999976</c:v>
                </c:pt>
                <c:pt idx="17">
                  <c:v>0.47410849599999993</c:v>
                </c:pt>
                <c:pt idx="18">
                  <c:v>0.10401848000000014</c:v>
                </c:pt>
                <c:pt idx="19">
                  <c:v>-0.37343758900000035</c:v>
                </c:pt>
                <c:pt idx="20">
                  <c:v>-0.46266480100000029</c:v>
                </c:pt>
                <c:pt idx="21">
                  <c:v>-0.4940062919999999</c:v>
                </c:pt>
                <c:pt idx="22">
                  <c:v>-0.88495436700000019</c:v>
                </c:pt>
              </c:numCache>
            </c:numRef>
          </c:val>
          <c:smooth val="0"/>
          <c:extLst>
            <c:ext xmlns:c16="http://schemas.microsoft.com/office/drawing/2014/chart" uri="{C3380CC4-5D6E-409C-BE32-E72D297353CC}">
              <c16:uniqueId val="{00000002-730F-43A5-99AD-CC9B03D8E971}"/>
            </c:ext>
          </c:extLst>
        </c:ser>
        <c:ser>
          <c:idx val="3"/>
          <c:order val="3"/>
          <c:tx>
            <c:strRef>
              <c:f>'1'!$J$52</c:f>
              <c:strCache>
                <c:ptCount val="1"/>
                <c:pt idx="0">
                  <c:v>UK</c:v>
                </c:pt>
              </c:strCache>
            </c:strRef>
          </c:tx>
          <c:spPr>
            <a:ln>
              <a:solidFill>
                <a:schemeClr val="bg1">
                  <a:lumMod val="65000"/>
                </a:schemeClr>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'1'!$AF$53:$AF$75</c:f>
              <c:numCache>
                <c:formatCode>0.0_ ;[Red]\-0.0\ </c:formatCode>
                <c:ptCount val="23"/>
                <c:pt idx="0">
                  <c:v>-0.11711842000000017</c:v>
                </c:pt>
                <c:pt idx="1">
                  <c:v>5.2700944999999999E-2</c:v>
                </c:pt>
                <c:pt idx="2">
                  <c:v>0.26912892900000007</c:v>
                </c:pt>
                <c:pt idx="3">
                  <c:v>0.14631689899999989</c:v>
                </c:pt>
                <c:pt idx="4">
                  <c:v>0.10561118999999985</c:v>
                </c:pt>
                <c:pt idx="5">
                  <c:v>0.40631262499999998</c:v>
                </c:pt>
                <c:pt idx="6">
                  <c:v>0.34334001200000008</c:v>
                </c:pt>
                <c:pt idx="7">
                  <c:v>0.36742804900000015</c:v>
                </c:pt>
                <c:pt idx="8">
                  <c:v>0.251563443</c:v>
                </c:pt>
                <c:pt idx="9">
                  <c:v>0.3288674840000001</c:v>
                </c:pt>
                <c:pt idx="10">
                  <c:v>0.26358452900000007</c:v>
                </c:pt>
                <c:pt idx="11">
                  <c:v>0.24694814799999998</c:v>
                </c:pt>
                <c:pt idx="12">
                  <c:v>0.66314200400000001</c:v>
                </c:pt>
                <c:pt idx="13">
                  <c:v>0.55864797799999999</c:v>
                </c:pt>
                <c:pt idx="14">
                  <c:v>0.69723272299999994</c:v>
                </c:pt>
                <c:pt idx="15">
                  <c:v>0.66339259200000011</c:v>
                </c:pt>
                <c:pt idx="16">
                  <c:v>0.55403917299999994</c:v>
                </c:pt>
                <c:pt idx="17">
                  <c:v>0.19754699400000009</c:v>
                </c:pt>
                <c:pt idx="18">
                  <c:v>0.10703997500000018</c:v>
                </c:pt>
                <c:pt idx="19">
                  <c:v>0.27058374299999999</c:v>
                </c:pt>
                <c:pt idx="20">
                  <c:v>0.16938885999999997</c:v>
                </c:pt>
                <c:pt idx="21">
                  <c:v>0.26531927799999999</c:v>
                </c:pt>
                <c:pt idx="22">
                  <c:v>-8.1734449000000042E-2</c:v>
                </c:pt>
              </c:numCache>
            </c:numRef>
          </c:val>
          <c:smooth val="0"/>
          <c:extLst>
            <c:ext xmlns:c16="http://schemas.microsoft.com/office/drawing/2014/chart" uri="{C3380CC4-5D6E-409C-BE32-E72D297353CC}">
              <c16:uniqueId val="{00000003-730F-43A5-99AD-CC9B03D8E971}"/>
            </c:ext>
          </c:extLst>
        </c:ser>
        <c:ser>
          <c:idx val="4"/>
          <c:order val="4"/>
          <c:tx>
            <c:strRef>
              <c:f>'1'!$K$52</c:f>
              <c:strCache>
                <c:ptCount val="1"/>
                <c:pt idx="0">
                  <c:v>USA</c:v>
                </c:pt>
              </c:strCache>
            </c:strRef>
          </c:tx>
          <c:spPr>
            <a:ln>
              <a:solidFill>
                <a:schemeClr val="tx2"/>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'1'!$AG$53:$AG$75</c:f>
              <c:numCache>
                <c:formatCode>0.0_ ;[Red]\-0.0\ </c:formatCode>
                <c:ptCount val="23"/>
                <c:pt idx="0">
                  <c:v>-1.6071067230000002</c:v>
                </c:pt>
                <c:pt idx="1">
                  <c:v>-2.0451838950000001</c:v>
                </c:pt>
                <c:pt idx="2">
                  <c:v>-1.592165469</c:v>
                </c:pt>
                <c:pt idx="3">
                  <c:v>-1.5988507390000004</c:v>
                </c:pt>
                <c:pt idx="4">
                  <c:v>-1.3840219349999998</c:v>
                </c:pt>
                <c:pt idx="5">
                  <c:v>-1.060919985</c:v>
                </c:pt>
                <c:pt idx="6">
                  <c:v>-1.1777703400000004</c:v>
                </c:pt>
                <c:pt idx="7">
                  <c:v>-0.10541419999999935</c:v>
                </c:pt>
                <c:pt idx="8">
                  <c:v>0.51006179400000029</c:v>
                </c:pt>
                <c:pt idx="9">
                  <c:v>0.14488672699999938</c:v>
                </c:pt>
                <c:pt idx="10">
                  <c:v>0.78109198699999993</c:v>
                </c:pt>
                <c:pt idx="11">
                  <c:v>-0.1289804599999993</c:v>
                </c:pt>
                <c:pt idx="12">
                  <c:v>3.2678655999999862E-2</c:v>
                </c:pt>
                <c:pt idx="13">
                  <c:v>0.16726262999999975</c:v>
                </c:pt>
                <c:pt idx="14">
                  <c:v>4.2274888000000566E-2</c:v>
                </c:pt>
                <c:pt idx="15">
                  <c:v>-0.69781420299999963</c:v>
                </c:pt>
                <c:pt idx="16">
                  <c:v>-0.9618000879999995</c:v>
                </c:pt>
                <c:pt idx="17">
                  <c:v>-0.8332610220000003</c:v>
                </c:pt>
                <c:pt idx="18">
                  <c:v>0.11759723199999961</c:v>
                </c:pt>
                <c:pt idx="19">
                  <c:v>-0.51141987899999997</c:v>
                </c:pt>
                <c:pt idx="20">
                  <c:v>-0.94892030899999913</c:v>
                </c:pt>
                <c:pt idx="21">
                  <c:v>-0.55327555900000025</c:v>
                </c:pt>
                <c:pt idx="22">
                  <c:v>-0.69937889100000028</c:v>
                </c:pt>
              </c:numCache>
            </c:numRef>
          </c:val>
          <c:smooth val="0"/>
          <c:extLst>
            <c:ext xmlns:c16="http://schemas.microsoft.com/office/drawing/2014/chart" uri="{C3380CC4-5D6E-409C-BE32-E72D297353CC}">
              <c16:uniqueId val="{00000004-730F-43A5-99AD-CC9B03D8E971}"/>
            </c:ext>
          </c:extLst>
        </c:ser>
        <c:dLbls>
          <c:showLegendKey val="0"/>
          <c:showVal val="0"/>
          <c:showCatName val="0"/>
          <c:showSerName val="0"/>
          <c:showPercent val="0"/>
          <c:showBubbleSize val="0"/>
        </c:dLbls>
        <c:smooth val="0"/>
        <c:axId val="680382168"/>
        <c:axId val="1048078736"/>
      </c:lineChart>
      <c:dateAx>
        <c:axId val="680382168"/>
        <c:scaling>
          <c:orientation val="minMax"/>
        </c:scaling>
        <c:delete val="0"/>
        <c:axPos val="b"/>
        <c:numFmt formatCode="yyyy" sourceLinked="0"/>
        <c:majorTickMark val="out"/>
        <c:minorTickMark val="in"/>
        <c:tickLblPos val="low"/>
        <c:crossAx val="1048078736"/>
        <c:crosses val="autoZero"/>
        <c:auto val="0"/>
        <c:lblOffset val="100"/>
        <c:baseTimeUnit val="years"/>
        <c:majorUnit val="2"/>
        <c:majorTimeUnit val="years"/>
        <c:minorUnit val="1"/>
        <c:minorTimeUnit val="years"/>
      </c:dateAx>
      <c:valAx>
        <c:axId val="1048078736"/>
        <c:scaling>
          <c:orientation val="minMax"/>
        </c:scaling>
        <c:delete val="0"/>
        <c:axPos val="l"/>
        <c:title>
          <c:tx>
            <c:rich>
              <a:bodyPr rot="-5400000" vert="horz"/>
              <a:lstStyle/>
              <a:p>
                <a:pPr>
                  <a:defRPr b="0"/>
                </a:pPr>
                <a:r>
                  <a:rPr lang="en-NZ" b="0"/>
                  <a:t>$b per year</a:t>
                </a:r>
              </a:p>
            </c:rich>
          </c:tx>
          <c:overlay val="0"/>
        </c:title>
        <c:numFmt formatCode="#,##0" sourceLinked="0"/>
        <c:majorTickMark val="out"/>
        <c:minorTickMark val="none"/>
        <c:tickLblPos val="nextTo"/>
        <c:crossAx val="680382168"/>
        <c:crosses val="autoZero"/>
        <c:crossBetween val="between"/>
      </c:valAx>
    </c:plotArea>
    <c:legend>
      <c:legendPos val="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New Zealand Export Volumes</a:t>
            </a:r>
            <a:endParaRPr lang="en-NZ" baseline="0"/>
          </a:p>
        </c:rich>
      </c:tx>
      <c:overlay val="0"/>
    </c:title>
    <c:autoTitleDeleted val="0"/>
    <c:plotArea>
      <c:layout>
        <c:manualLayout>
          <c:layoutTarget val="inner"/>
          <c:xMode val="edge"/>
          <c:yMode val="edge"/>
          <c:x val="0.18189761904761906"/>
          <c:y val="0.164933703703704"/>
          <c:w val="0.79962354497354493"/>
          <c:h val="0.74925129629629605"/>
        </c:manualLayout>
      </c:layout>
      <c:lineChart>
        <c:grouping val="standard"/>
        <c:varyColors val="0"/>
        <c:ser>
          <c:idx val="0"/>
          <c:order val="0"/>
          <c:tx>
            <c:v>Australia</c:v>
          </c:tx>
          <c:spPr>
            <a:ln>
              <a:solidFill>
                <a:schemeClr val="accent3"/>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'1'!$AJ$53:$AJ$75</c:f>
              <c:numCache>
                <c:formatCode>0.0_ ;[Red]\-0.0\ </c:formatCode>
                <c:ptCount val="23"/>
                <c:pt idx="0">
                  <c:v>3637</c:v>
                </c:pt>
                <c:pt idx="1">
                  <c:v>3537</c:v>
                </c:pt>
                <c:pt idx="2">
                  <c:v>3548</c:v>
                </c:pt>
                <c:pt idx="3">
                  <c:v>3866</c:v>
                </c:pt>
                <c:pt idx="4">
                  <c:v>4079</c:v>
                </c:pt>
                <c:pt idx="5">
                  <c:v>4061</c:v>
                </c:pt>
                <c:pt idx="6">
                  <c:v>4051</c:v>
                </c:pt>
                <c:pt idx="7">
                  <c:v>4170</c:v>
                </c:pt>
                <c:pt idx="8">
                  <c:v>4239</c:v>
                </c:pt>
                <c:pt idx="9">
                  <c:v>4392</c:v>
                </c:pt>
                <c:pt idx="10">
                  <c:v>4591</c:v>
                </c:pt>
                <c:pt idx="11">
                  <c:v>4480</c:v>
                </c:pt>
                <c:pt idx="12">
                  <c:v>4339</c:v>
                </c:pt>
                <c:pt idx="13">
                  <c:v>5180</c:v>
                </c:pt>
                <c:pt idx="14">
                  <c:v>5610</c:v>
                </c:pt>
                <c:pt idx="15">
                  <c:v>5903</c:v>
                </c:pt>
                <c:pt idx="16">
                  <c:v>6083</c:v>
                </c:pt>
                <c:pt idx="17">
                  <c:v>5890</c:v>
                </c:pt>
                <c:pt idx="18">
                  <c:v>5616</c:v>
                </c:pt>
                <c:pt idx="19">
                  <c:v>5314</c:v>
                </c:pt>
                <c:pt idx="20">
                  <c:v>5283</c:v>
                </c:pt>
                <c:pt idx="21">
                  <c:v>5521</c:v>
                </c:pt>
                <c:pt idx="22">
                  <c:v>#N/A</c:v>
                </c:pt>
              </c:numCache>
            </c:numRef>
          </c:val>
          <c:smooth val="0"/>
          <c:extLst>
            <c:ext xmlns:c16="http://schemas.microsoft.com/office/drawing/2014/chart" uri="{C3380CC4-5D6E-409C-BE32-E72D297353CC}">
              <c16:uniqueId val="{00000000-D2A4-4810-843E-C5C1DAFDCBDE}"/>
            </c:ext>
          </c:extLst>
        </c:ser>
        <c:ser>
          <c:idx val="1"/>
          <c:order val="1"/>
          <c:tx>
            <c:v>China</c:v>
          </c:tx>
          <c:spPr>
            <a:ln>
              <a:solidFill>
                <a:srgbClr val="FF0000"/>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'1'!$AN$53:$AN$75</c:f>
              <c:numCache>
                <c:formatCode>0.0_ ;[Red]\-0.0\ </c:formatCode>
                <c:ptCount val="23"/>
                <c:pt idx="0">
                  <c:v>2847</c:v>
                </c:pt>
                <c:pt idx="1">
                  <c:v>2194</c:v>
                </c:pt>
                <c:pt idx="2">
                  <c:v>2587</c:v>
                </c:pt>
                <c:pt idx="3">
                  <c:v>2784</c:v>
                </c:pt>
                <c:pt idx="4">
                  <c:v>2729</c:v>
                </c:pt>
                <c:pt idx="5">
                  <c:v>2751</c:v>
                </c:pt>
                <c:pt idx="6">
                  <c:v>2660</c:v>
                </c:pt>
                <c:pt idx="7">
                  <c:v>3268</c:v>
                </c:pt>
                <c:pt idx="8">
                  <c:v>3877</c:v>
                </c:pt>
                <c:pt idx="9">
                  <c:v>4162</c:v>
                </c:pt>
                <c:pt idx="10">
                  <c:v>4584</c:v>
                </c:pt>
                <c:pt idx="11">
                  <c:v>4808</c:v>
                </c:pt>
                <c:pt idx="12">
                  <c:v>5046</c:v>
                </c:pt>
                <c:pt idx="13">
                  <c:v>5005</c:v>
                </c:pt>
                <c:pt idx="14">
                  <c:v>6272</c:v>
                </c:pt>
                <c:pt idx="15">
                  <c:v>9184</c:v>
                </c:pt>
                <c:pt idx="16">
                  <c:v>10872</c:v>
                </c:pt>
                <c:pt idx="17">
                  <c:v>11937</c:v>
                </c:pt>
                <c:pt idx="18">
                  <c:v>16586</c:v>
                </c:pt>
                <c:pt idx="19">
                  <c:v>19587</c:v>
                </c:pt>
                <c:pt idx="20">
                  <c:v>17795</c:v>
                </c:pt>
                <c:pt idx="21">
                  <c:v>19196</c:v>
                </c:pt>
                <c:pt idx="22">
                  <c:v>#N/A</c:v>
                </c:pt>
              </c:numCache>
            </c:numRef>
          </c:val>
          <c:smooth val="0"/>
          <c:extLst>
            <c:ext xmlns:c16="http://schemas.microsoft.com/office/drawing/2014/chart" uri="{C3380CC4-5D6E-409C-BE32-E72D297353CC}">
              <c16:uniqueId val="{00000001-D2A4-4810-843E-C5C1DAFDCBDE}"/>
            </c:ext>
          </c:extLst>
        </c:ser>
        <c:ser>
          <c:idx val="2"/>
          <c:order val="2"/>
          <c:tx>
            <c:v>Japan</c:v>
          </c:tx>
          <c:spPr>
            <a:ln>
              <a:solidFill>
                <a:schemeClr val="accent1"/>
              </a:solidFill>
              <a:prstDash val="sysDash"/>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'1'!$AK$53:$AK$75</c:f>
              <c:numCache>
                <c:formatCode>0.0_ ;[Red]\-0.0\ </c:formatCode>
                <c:ptCount val="23"/>
                <c:pt idx="0">
                  <c:v>3705</c:v>
                </c:pt>
                <c:pt idx="1">
                  <c:v>4000</c:v>
                </c:pt>
                <c:pt idx="2">
                  <c:v>4210</c:v>
                </c:pt>
                <c:pt idx="3">
                  <c:v>4046</c:v>
                </c:pt>
                <c:pt idx="4">
                  <c:v>3742</c:v>
                </c:pt>
                <c:pt idx="5">
                  <c:v>3818</c:v>
                </c:pt>
                <c:pt idx="6">
                  <c:v>4006</c:v>
                </c:pt>
                <c:pt idx="7">
                  <c:v>3883</c:v>
                </c:pt>
                <c:pt idx="8">
                  <c:v>3861</c:v>
                </c:pt>
                <c:pt idx="9">
                  <c:v>3788</c:v>
                </c:pt>
                <c:pt idx="10">
                  <c:v>4038</c:v>
                </c:pt>
                <c:pt idx="11">
                  <c:v>3743</c:v>
                </c:pt>
                <c:pt idx="12">
                  <c:v>3643</c:v>
                </c:pt>
                <c:pt idx="13">
                  <c:v>3560</c:v>
                </c:pt>
                <c:pt idx="14">
                  <c:v>3101</c:v>
                </c:pt>
                <c:pt idx="15">
                  <c:v>2993</c:v>
                </c:pt>
                <c:pt idx="16">
                  <c:v>3263</c:v>
                </c:pt>
                <c:pt idx="17">
                  <c:v>3398</c:v>
                </c:pt>
                <c:pt idx="18">
                  <c:v>3245</c:v>
                </c:pt>
                <c:pt idx="19">
                  <c:v>2984</c:v>
                </c:pt>
                <c:pt idx="20">
                  <c:v>3064</c:v>
                </c:pt>
                <c:pt idx="21">
                  <c:v>3026</c:v>
                </c:pt>
                <c:pt idx="22">
                  <c:v>#N/A</c:v>
                </c:pt>
              </c:numCache>
            </c:numRef>
          </c:val>
          <c:smooth val="0"/>
          <c:extLst>
            <c:ext xmlns:c16="http://schemas.microsoft.com/office/drawing/2014/chart" uri="{C3380CC4-5D6E-409C-BE32-E72D297353CC}">
              <c16:uniqueId val="{00000002-D2A4-4810-843E-C5C1DAFDCBDE}"/>
            </c:ext>
          </c:extLst>
        </c:ser>
        <c:ser>
          <c:idx val="3"/>
          <c:order val="3"/>
          <c:tx>
            <c:v>UK</c:v>
          </c:tx>
          <c:spPr>
            <a:ln>
              <a:solidFill>
                <a:schemeClr val="bg1">
                  <a:lumMod val="65000"/>
                </a:schemeClr>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'1'!$AL$53:$AL$75</c:f>
              <c:numCache>
                <c:formatCode>0.0_ ;[Red]\-0.0\ </c:formatCode>
                <c:ptCount val="23"/>
                <c:pt idx="0">
                  <c:v>2881</c:v>
                </c:pt>
                <c:pt idx="1">
                  <c:v>3205</c:v>
                </c:pt>
                <c:pt idx="2">
                  <c:v>3402</c:v>
                </c:pt>
                <c:pt idx="3">
                  <c:v>3532</c:v>
                </c:pt>
                <c:pt idx="4">
                  <c:v>3389</c:v>
                </c:pt>
                <c:pt idx="5">
                  <c:v>3520</c:v>
                </c:pt>
                <c:pt idx="6">
                  <c:v>3603</c:v>
                </c:pt>
                <c:pt idx="7">
                  <c:v>3482</c:v>
                </c:pt>
                <c:pt idx="8">
                  <c:v>3141</c:v>
                </c:pt>
                <c:pt idx="9">
                  <c:v>3367</c:v>
                </c:pt>
                <c:pt idx="10">
                  <c:v>3460</c:v>
                </c:pt>
                <c:pt idx="11">
                  <c:v>3462</c:v>
                </c:pt>
                <c:pt idx="12">
                  <c:v>3921</c:v>
                </c:pt>
                <c:pt idx="13">
                  <c:v>3877</c:v>
                </c:pt>
                <c:pt idx="14">
                  <c:v>3894</c:v>
                </c:pt>
                <c:pt idx="15">
                  <c:v>3810</c:v>
                </c:pt>
                <c:pt idx="16">
                  <c:v>3463</c:v>
                </c:pt>
                <c:pt idx="17">
                  <c:v>3285</c:v>
                </c:pt>
                <c:pt idx="18">
                  <c:v>3500</c:v>
                </c:pt>
                <c:pt idx="19">
                  <c:v>3574</c:v>
                </c:pt>
                <c:pt idx="20">
                  <c:v>3356</c:v>
                </c:pt>
                <c:pt idx="21">
                  <c:v>3459</c:v>
                </c:pt>
                <c:pt idx="22">
                  <c:v>#N/A</c:v>
                </c:pt>
              </c:numCache>
            </c:numRef>
          </c:val>
          <c:smooth val="0"/>
          <c:extLst>
            <c:ext xmlns:c16="http://schemas.microsoft.com/office/drawing/2014/chart" uri="{C3380CC4-5D6E-409C-BE32-E72D297353CC}">
              <c16:uniqueId val="{00000003-D2A4-4810-843E-C5C1DAFDCBDE}"/>
            </c:ext>
          </c:extLst>
        </c:ser>
        <c:ser>
          <c:idx val="4"/>
          <c:order val="4"/>
          <c:tx>
            <c:v>USA</c:v>
          </c:tx>
          <c:spPr>
            <a:ln>
              <a:solidFill>
                <a:schemeClr val="tx2"/>
              </a:solidFill>
            </a:ln>
          </c:spPr>
          <c:marker>
            <c:symbol val="none"/>
          </c:marker>
          <c:cat>
            <c:numRef>
              <c:f>'1'!$A$53:$A$75</c:f>
              <c:numCache>
                <c:formatCode>[$-409]mmm\-yy;@</c:formatCode>
                <c:ptCount val="23"/>
                <c:pt idx="0">
                  <c:v>34759</c:v>
                </c:pt>
                <c:pt idx="1">
                  <c:v>35125</c:v>
                </c:pt>
                <c:pt idx="2">
                  <c:v>35490</c:v>
                </c:pt>
                <c:pt idx="3">
                  <c:v>35855</c:v>
                </c:pt>
                <c:pt idx="4">
                  <c:v>36220</c:v>
                </c:pt>
                <c:pt idx="5">
                  <c:v>36586</c:v>
                </c:pt>
                <c:pt idx="6">
                  <c:v>36951</c:v>
                </c:pt>
                <c:pt idx="7">
                  <c:v>37316</c:v>
                </c:pt>
                <c:pt idx="8">
                  <c:v>37681</c:v>
                </c:pt>
                <c:pt idx="9">
                  <c:v>38047</c:v>
                </c:pt>
                <c:pt idx="10">
                  <c:v>38412</c:v>
                </c:pt>
                <c:pt idx="11">
                  <c:v>38777</c:v>
                </c:pt>
                <c:pt idx="12">
                  <c:v>39142</c:v>
                </c:pt>
                <c:pt idx="13">
                  <c:v>39508</c:v>
                </c:pt>
                <c:pt idx="14">
                  <c:v>39873</c:v>
                </c:pt>
                <c:pt idx="15">
                  <c:v>40238</c:v>
                </c:pt>
                <c:pt idx="16">
                  <c:v>40603</c:v>
                </c:pt>
                <c:pt idx="17">
                  <c:v>40969</c:v>
                </c:pt>
                <c:pt idx="18">
                  <c:v>41334</c:v>
                </c:pt>
                <c:pt idx="19">
                  <c:v>41699</c:v>
                </c:pt>
                <c:pt idx="20">
                  <c:v>42064</c:v>
                </c:pt>
                <c:pt idx="21">
                  <c:v>42430</c:v>
                </c:pt>
                <c:pt idx="22">
                  <c:v>42795</c:v>
                </c:pt>
              </c:numCache>
            </c:numRef>
          </c:cat>
          <c:val>
            <c:numRef>
              <c:f>'1'!$AM$53:$AM$75</c:f>
              <c:numCache>
                <c:formatCode>0.0_ ;[Red]\-0.0\ </c:formatCode>
                <c:ptCount val="23"/>
                <c:pt idx="0">
                  <c:v>1929</c:v>
                </c:pt>
                <c:pt idx="1">
                  <c:v>1884</c:v>
                </c:pt>
                <c:pt idx="2">
                  <c:v>1987</c:v>
                </c:pt>
                <c:pt idx="3">
                  <c:v>2397</c:v>
                </c:pt>
                <c:pt idx="4">
                  <c:v>2576</c:v>
                </c:pt>
                <c:pt idx="5">
                  <c:v>2829</c:v>
                </c:pt>
                <c:pt idx="6">
                  <c:v>2915</c:v>
                </c:pt>
                <c:pt idx="7">
                  <c:v>3015</c:v>
                </c:pt>
                <c:pt idx="8">
                  <c:v>3500</c:v>
                </c:pt>
                <c:pt idx="9">
                  <c:v>3639</c:v>
                </c:pt>
                <c:pt idx="10">
                  <c:v>3746</c:v>
                </c:pt>
                <c:pt idx="11">
                  <c:v>3491</c:v>
                </c:pt>
                <c:pt idx="12">
                  <c:v>3235</c:v>
                </c:pt>
                <c:pt idx="13">
                  <c:v>3153</c:v>
                </c:pt>
                <c:pt idx="14">
                  <c:v>2773</c:v>
                </c:pt>
                <c:pt idx="15">
                  <c:v>2446</c:v>
                </c:pt>
                <c:pt idx="16">
                  <c:v>2424</c:v>
                </c:pt>
                <c:pt idx="17">
                  <c:v>2390</c:v>
                </c:pt>
                <c:pt idx="18">
                  <c:v>2737</c:v>
                </c:pt>
                <c:pt idx="19">
                  <c:v>2483</c:v>
                </c:pt>
                <c:pt idx="20">
                  <c:v>2878</c:v>
                </c:pt>
                <c:pt idx="21">
                  <c:v>3066</c:v>
                </c:pt>
                <c:pt idx="22">
                  <c:v>#N/A</c:v>
                </c:pt>
              </c:numCache>
            </c:numRef>
          </c:val>
          <c:smooth val="0"/>
          <c:extLst>
            <c:ext xmlns:c16="http://schemas.microsoft.com/office/drawing/2014/chart" uri="{C3380CC4-5D6E-409C-BE32-E72D297353CC}">
              <c16:uniqueId val="{00000004-D2A4-4810-843E-C5C1DAFDCBDE}"/>
            </c:ext>
          </c:extLst>
        </c:ser>
        <c:dLbls>
          <c:showLegendKey val="0"/>
          <c:showVal val="0"/>
          <c:showCatName val="0"/>
          <c:showSerName val="0"/>
          <c:showPercent val="0"/>
          <c:showBubbleSize val="0"/>
        </c:dLbls>
        <c:smooth val="0"/>
        <c:axId val="1048079520"/>
        <c:axId val="1048079912"/>
      </c:lineChart>
      <c:dateAx>
        <c:axId val="1048079520"/>
        <c:scaling>
          <c:orientation val="minMax"/>
        </c:scaling>
        <c:delete val="0"/>
        <c:axPos val="b"/>
        <c:numFmt formatCode="yyyy" sourceLinked="0"/>
        <c:majorTickMark val="out"/>
        <c:minorTickMark val="in"/>
        <c:tickLblPos val="nextTo"/>
        <c:crossAx val="1048079912"/>
        <c:crosses val="autoZero"/>
        <c:auto val="0"/>
        <c:lblOffset val="100"/>
        <c:baseTimeUnit val="years"/>
        <c:majorUnit val="2"/>
        <c:majorTimeUnit val="years"/>
        <c:minorUnit val="1"/>
        <c:minorTimeUnit val="years"/>
      </c:dateAx>
      <c:valAx>
        <c:axId val="1048079912"/>
        <c:scaling>
          <c:orientation val="minMax"/>
        </c:scaling>
        <c:delete val="0"/>
        <c:axPos val="l"/>
        <c:title>
          <c:tx>
            <c:rich>
              <a:bodyPr rot="-5400000" vert="horz"/>
              <a:lstStyle/>
              <a:p>
                <a:pPr>
                  <a:defRPr b="0"/>
                </a:pPr>
                <a:r>
                  <a:rPr lang="en-NZ" b="0"/>
                  <a:t>June 2002 Quarter Base (=1000)</a:t>
                </a:r>
              </a:p>
            </c:rich>
          </c:tx>
          <c:layout>
            <c:manualLayout>
              <c:xMode val="edge"/>
              <c:yMode val="edge"/>
              <c:x val="2.1754365079365075E-2"/>
              <c:y val="0.26191740740740743"/>
            </c:manualLayout>
          </c:layout>
          <c:overlay val="0"/>
        </c:title>
        <c:numFmt formatCode="#,##0" sourceLinked="0"/>
        <c:majorTickMark val="out"/>
        <c:minorTickMark val="none"/>
        <c:tickLblPos val="nextTo"/>
        <c:crossAx val="1048079520"/>
        <c:crosses val="autoZero"/>
        <c:crossBetween val="between"/>
      </c:valAx>
    </c:plotArea>
    <c:legend>
      <c:legendPos val="t"/>
      <c:layout>
        <c:manualLayout>
          <c:xMode val="edge"/>
          <c:yMode val="edge"/>
          <c:x val="0.23544059540466436"/>
          <c:y val="8.9782037037037021E-2"/>
          <c:w val="0.65839795745204877"/>
          <c:h val="5.9082777777777776E-2"/>
        </c:manualLayout>
      </c:layou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Export growth, top 15 markets</a:t>
            </a:r>
          </a:p>
          <a:p>
            <a:pPr>
              <a:defRPr/>
            </a:pPr>
            <a:r>
              <a:rPr lang="en-US"/>
              <a:t>(2009-2016, $b)</a:t>
            </a:r>
          </a:p>
        </c:rich>
      </c:tx>
      <c:overlay val="0"/>
    </c:title>
    <c:autoTitleDeleted val="0"/>
    <c:plotArea>
      <c:layout>
        <c:manualLayout>
          <c:layoutTarget val="inner"/>
          <c:xMode val="edge"/>
          <c:yMode val="edge"/>
          <c:x val="8.0447119388785293E-2"/>
          <c:y val="0.13006500039822699"/>
          <c:w val="0.90450093145383303"/>
          <c:h val="0.75076061356214896"/>
        </c:manualLayout>
      </c:layout>
      <c:barChart>
        <c:barDir val="bar"/>
        <c:grouping val="clustered"/>
        <c:varyColors val="0"/>
        <c:ser>
          <c:idx val="0"/>
          <c:order val="0"/>
          <c:tx>
            <c:strRef>
              <c:f>'1.1'!$B$59</c:f>
              <c:strCache>
                <c:ptCount val="1"/>
                <c:pt idx="0">
                  <c:v>Total</c:v>
                </c:pt>
              </c:strCache>
            </c:strRef>
          </c:tx>
          <c:invertIfNegative val="1"/>
          <c:dPt>
            <c:idx val="0"/>
            <c:invertIfNegative val="1"/>
            <c:bubble3D val="0"/>
            <c:extLst>
              <c:ext xmlns:c16="http://schemas.microsoft.com/office/drawing/2014/chart" uri="{C3380CC4-5D6E-409C-BE32-E72D297353CC}">
                <c16:uniqueId val="{00000000-8FE9-4A7D-B6D5-FD45ADCE1965}"/>
              </c:ext>
            </c:extLst>
          </c:dPt>
          <c:dPt>
            <c:idx val="1"/>
            <c:invertIfNegative val="1"/>
            <c:bubble3D val="0"/>
            <c:extLst>
              <c:ext xmlns:c16="http://schemas.microsoft.com/office/drawing/2014/chart" uri="{C3380CC4-5D6E-409C-BE32-E72D297353CC}">
                <c16:uniqueId val="{00000001-8FE9-4A7D-B6D5-FD45ADCE1965}"/>
              </c:ext>
            </c:extLst>
          </c:dPt>
          <c:cat>
            <c:strRef>
              <c:f>'1.1'!$A$61:$A$79</c:f>
              <c:strCache>
                <c:ptCount val="19"/>
                <c:pt idx="0">
                  <c:v>China, People's Republic of</c:v>
                </c:pt>
                <c:pt idx="1">
                  <c:v>Australia</c:v>
                </c:pt>
                <c:pt idx="2">
                  <c:v>United States of America</c:v>
                </c:pt>
                <c:pt idx="3">
                  <c:v>Japan</c:v>
                </c:pt>
                <c:pt idx="4">
                  <c:v>Korea, Republic of</c:v>
                </c:pt>
                <c:pt idx="5">
                  <c:v>United Kingdom</c:v>
                </c:pt>
                <c:pt idx="6">
                  <c:v>Taiwan</c:v>
                </c:pt>
                <c:pt idx="7">
                  <c:v>Thailand</c:v>
                </c:pt>
                <c:pt idx="8">
                  <c:v>Indonesia</c:v>
                </c:pt>
                <c:pt idx="9">
                  <c:v>Singapore</c:v>
                </c:pt>
                <c:pt idx="10">
                  <c:v>Malaysia</c:v>
                </c:pt>
                <c:pt idx="11">
                  <c:v>Netherlands</c:v>
                </c:pt>
                <c:pt idx="12">
                  <c:v>Hong Kong (Special Administrative Region)</c:v>
                </c:pt>
                <c:pt idx="13">
                  <c:v>Algeria</c:v>
                </c:pt>
                <c:pt idx="14">
                  <c:v>United Arab Emirates</c:v>
                </c:pt>
                <c:pt idx="15">
                  <c:v>Philippines</c:v>
                </c:pt>
                <c:pt idx="16">
                  <c:v>Germany</c:v>
                </c:pt>
                <c:pt idx="17">
                  <c:v>India</c:v>
                </c:pt>
                <c:pt idx="18">
                  <c:v>Other</c:v>
                </c:pt>
              </c:strCache>
            </c:strRef>
          </c:cat>
          <c:val>
            <c:numRef>
              <c:f>'1.1'!$B$61:$B$79</c:f>
              <c:numCache>
                <c:formatCode>0.0</c:formatCode>
                <c:ptCount val="19"/>
                <c:pt idx="0">
                  <c:v>7.0030299029999998</c:v>
                </c:pt>
                <c:pt idx="1">
                  <c:v>-1.3557983419999999</c:v>
                </c:pt>
                <c:pt idx="2">
                  <c:v>0.41561836600000002</c:v>
                </c:pt>
                <c:pt idx="3">
                  <c:v>-0.55305163400000001</c:v>
                </c:pt>
                <c:pt idx="4">
                  <c:v>0.20582598799999999</c:v>
                </c:pt>
                <c:pt idx="5">
                  <c:v>-0.37999535899999998</c:v>
                </c:pt>
                <c:pt idx="6">
                  <c:v>0.31660004400000002</c:v>
                </c:pt>
                <c:pt idx="7">
                  <c:v>0.23595348999999999</c:v>
                </c:pt>
                <c:pt idx="8">
                  <c:v>-0.14323828999999999</c:v>
                </c:pt>
                <c:pt idx="9">
                  <c:v>0.16253867299999999</c:v>
                </c:pt>
                <c:pt idx="10">
                  <c:v>-4.305367E-3</c:v>
                </c:pt>
                <c:pt idx="11">
                  <c:v>0.27935879400000002</c:v>
                </c:pt>
                <c:pt idx="12">
                  <c:v>1.7584507999999999E-2</c:v>
                </c:pt>
                <c:pt idx="13">
                  <c:v>0.39637318799999999</c:v>
                </c:pt>
                <c:pt idx="14">
                  <c:v>0.32206402000000001</c:v>
                </c:pt>
                <c:pt idx="15">
                  <c:v>-1.6768692000000002E-2</c:v>
                </c:pt>
                <c:pt idx="16">
                  <c:v>-0.24073221</c:v>
                </c:pt>
                <c:pt idx="17">
                  <c:v>-8.9852869999999998E-3</c:v>
                </c:pt>
                <c:pt idx="18">
                  <c:v>-0.52072270899999984</c:v>
                </c:pt>
              </c:numCache>
            </c:numRef>
          </c:val>
          <c:extLst>
            <c:ext xmlns:c16="http://schemas.microsoft.com/office/drawing/2014/chart" uri="{C3380CC4-5D6E-409C-BE32-E72D297353CC}">
              <c16:uniqueId val="{00000002-8FE9-4A7D-B6D5-FD45ADCE1965}"/>
            </c:ext>
          </c:extLst>
        </c:ser>
        <c:dLbls>
          <c:showLegendKey val="0"/>
          <c:showVal val="0"/>
          <c:showCatName val="0"/>
          <c:showSerName val="0"/>
          <c:showPercent val="0"/>
          <c:showBubbleSize val="0"/>
        </c:dLbls>
        <c:gapWidth val="50"/>
        <c:axId val="1813938208"/>
        <c:axId val="1813938600"/>
      </c:barChart>
      <c:catAx>
        <c:axId val="1813938208"/>
        <c:scaling>
          <c:orientation val="maxMin"/>
        </c:scaling>
        <c:delete val="0"/>
        <c:axPos val="l"/>
        <c:numFmt formatCode="General" sourceLinked="0"/>
        <c:majorTickMark val="in"/>
        <c:minorTickMark val="none"/>
        <c:tickLblPos val="low"/>
        <c:crossAx val="1813938600"/>
        <c:crosses val="autoZero"/>
        <c:auto val="1"/>
        <c:lblAlgn val="ctr"/>
        <c:lblOffset val="100"/>
        <c:noMultiLvlLbl val="0"/>
      </c:catAx>
      <c:valAx>
        <c:axId val="1813938600"/>
        <c:scaling>
          <c:orientation val="minMax"/>
        </c:scaling>
        <c:delete val="0"/>
        <c:axPos val="b"/>
        <c:title>
          <c:tx>
            <c:rich>
              <a:bodyPr rot="0" vert="horz"/>
              <a:lstStyle/>
              <a:p>
                <a:pPr>
                  <a:defRPr b="0"/>
                </a:pPr>
                <a:r>
                  <a:rPr lang="en-NZ" b="0"/>
                  <a:t>2009-2015 change, $b</a:t>
                </a:r>
              </a:p>
            </c:rich>
          </c:tx>
          <c:overlay val="0"/>
        </c:title>
        <c:numFmt formatCode="0" sourceLinked="0"/>
        <c:majorTickMark val="in"/>
        <c:minorTickMark val="none"/>
        <c:tickLblPos val="nextTo"/>
        <c:crossAx val="1813938208"/>
        <c:crosses val="max"/>
        <c:crossBetween val="between"/>
      </c:valAx>
    </c:plotArea>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Fastest growing export commodities, top 3 markets (2009-2016, $b)</a:t>
            </a:r>
          </a:p>
        </c:rich>
      </c:tx>
      <c:overlay val="0"/>
    </c:title>
    <c:autoTitleDeleted val="0"/>
    <c:plotArea>
      <c:layout>
        <c:manualLayout>
          <c:layoutTarget val="inner"/>
          <c:xMode val="edge"/>
          <c:yMode val="edge"/>
          <c:x val="8.0447119388785293E-2"/>
          <c:y val="0.13006500039822699"/>
          <c:w val="0.90450093145383303"/>
          <c:h val="0.75076061356214896"/>
        </c:manualLayout>
      </c:layout>
      <c:barChart>
        <c:barDir val="bar"/>
        <c:grouping val="stacked"/>
        <c:varyColors val="0"/>
        <c:ser>
          <c:idx val="0"/>
          <c:order val="0"/>
          <c:tx>
            <c:strRef>
              <c:f>'1.1'!$A$61</c:f>
              <c:strCache>
                <c:ptCount val="1"/>
                <c:pt idx="0">
                  <c:v>China, People's Republic of</c:v>
                </c:pt>
              </c:strCache>
            </c:strRef>
          </c:tx>
          <c:spPr>
            <a:solidFill>
              <a:srgbClr val="FF0000"/>
            </a:solidFill>
          </c:spPr>
          <c:invertIfNegative val="0"/>
          <c:cat>
            <c:strRef>
              <c:f>'1.1'!$C$59:$M$59</c:f>
              <c:strCache>
                <c:ptCount val="11"/>
                <c:pt idx="0">
                  <c:v>Dairy</c:v>
                </c:pt>
                <c:pt idx="1">
                  <c:v>Meat</c:v>
                </c:pt>
                <c:pt idx="2">
                  <c:v>Wood</c:v>
                </c:pt>
                <c:pt idx="3">
                  <c:v>Fruit and nuts</c:v>
                </c:pt>
                <c:pt idx="4">
                  <c:v>Beverages</c:v>
                </c:pt>
                <c:pt idx="5">
                  <c:v>Chemicals</c:v>
                </c:pt>
                <c:pt idx="6">
                  <c:v>Seafood</c:v>
                </c:pt>
                <c:pt idx="7">
                  <c:v>Aluminium</c:v>
                </c:pt>
                <c:pt idx="8">
                  <c:v>Electrical machinery</c:v>
                </c:pt>
                <c:pt idx="9">
                  <c:v>Mechanical machinery</c:v>
                </c:pt>
                <c:pt idx="10">
                  <c:v>Minerals</c:v>
                </c:pt>
              </c:strCache>
            </c:strRef>
          </c:cat>
          <c:val>
            <c:numRef>
              <c:f>'1.1'!$C$61:$M$61</c:f>
              <c:numCache>
                <c:formatCode>0.0</c:formatCode>
                <c:ptCount val="11"/>
                <c:pt idx="0">
                  <c:v>2.2945742450000002</c:v>
                </c:pt>
                <c:pt idx="1">
                  <c:v>1.0633949549999999</c:v>
                </c:pt>
                <c:pt idx="2">
                  <c:v>1.5568256709999999</c:v>
                </c:pt>
                <c:pt idx="3">
                  <c:v>0.43575741099999998</c:v>
                </c:pt>
                <c:pt idx="4">
                  <c:v>3.9511813999999999E-2</c:v>
                </c:pt>
                <c:pt idx="5">
                  <c:v>0.112331079</c:v>
                </c:pt>
                <c:pt idx="6">
                  <c:v>0.39209011799999999</c:v>
                </c:pt>
                <c:pt idx="7">
                  <c:v>4.4392839000000003E-2</c:v>
                </c:pt>
                <c:pt idx="8">
                  <c:v>-1.2717900000000001E-2</c:v>
                </c:pt>
                <c:pt idx="9">
                  <c:v>5.6616790000000002E-3</c:v>
                </c:pt>
                <c:pt idx="10">
                  <c:v>-8.8160429999999998E-2</c:v>
                </c:pt>
              </c:numCache>
            </c:numRef>
          </c:val>
          <c:extLst>
            <c:ext xmlns:c16="http://schemas.microsoft.com/office/drawing/2014/chart" uri="{C3380CC4-5D6E-409C-BE32-E72D297353CC}">
              <c16:uniqueId val="{00000000-4447-4BEC-8A89-C966AC41FC92}"/>
            </c:ext>
          </c:extLst>
        </c:ser>
        <c:ser>
          <c:idx val="1"/>
          <c:order val="1"/>
          <c:tx>
            <c:strRef>
              <c:f>'1.1'!$A$62</c:f>
              <c:strCache>
                <c:ptCount val="1"/>
                <c:pt idx="0">
                  <c:v>Australia</c:v>
                </c:pt>
              </c:strCache>
            </c:strRef>
          </c:tx>
          <c:spPr>
            <a:solidFill>
              <a:srgbClr val="0070C0"/>
            </a:solidFill>
          </c:spPr>
          <c:invertIfNegative val="0"/>
          <c:cat>
            <c:strRef>
              <c:f>'1.1'!$C$59:$M$59</c:f>
              <c:strCache>
                <c:ptCount val="11"/>
                <c:pt idx="0">
                  <c:v>Dairy</c:v>
                </c:pt>
                <c:pt idx="1">
                  <c:v>Meat</c:v>
                </c:pt>
                <c:pt idx="2">
                  <c:v>Wood</c:v>
                </c:pt>
                <c:pt idx="3">
                  <c:v>Fruit and nuts</c:v>
                </c:pt>
                <c:pt idx="4">
                  <c:v>Beverages</c:v>
                </c:pt>
                <c:pt idx="5">
                  <c:v>Chemicals</c:v>
                </c:pt>
                <c:pt idx="6">
                  <c:v>Seafood</c:v>
                </c:pt>
                <c:pt idx="7">
                  <c:v>Aluminium</c:v>
                </c:pt>
                <c:pt idx="8">
                  <c:v>Electrical machinery</c:v>
                </c:pt>
                <c:pt idx="9">
                  <c:v>Mechanical machinery</c:v>
                </c:pt>
                <c:pt idx="10">
                  <c:v>Minerals</c:v>
                </c:pt>
              </c:strCache>
            </c:strRef>
          </c:cat>
          <c:val>
            <c:numRef>
              <c:f>'1.1'!$C$62:$M$62</c:f>
              <c:numCache>
                <c:formatCode>0.0</c:formatCode>
                <c:ptCount val="11"/>
                <c:pt idx="0">
                  <c:v>0.16043706699999999</c:v>
                </c:pt>
                <c:pt idx="1">
                  <c:v>3.2147783999999999E-2</c:v>
                </c:pt>
                <c:pt idx="2">
                  <c:v>-4.1027800000000003E-3</c:v>
                </c:pt>
                <c:pt idx="3">
                  <c:v>0.13558510600000001</c:v>
                </c:pt>
                <c:pt idx="4">
                  <c:v>4.6391608000000001E-2</c:v>
                </c:pt>
                <c:pt idx="5">
                  <c:v>-9.5305689999999992E-3</c:v>
                </c:pt>
                <c:pt idx="6">
                  <c:v>-1.17935E-3</c:v>
                </c:pt>
                <c:pt idx="7">
                  <c:v>-5.0220116000000002E-2</c:v>
                </c:pt>
                <c:pt idx="8">
                  <c:v>-0.17918666699999999</c:v>
                </c:pt>
                <c:pt idx="9">
                  <c:v>-0.13839564900000001</c:v>
                </c:pt>
                <c:pt idx="10">
                  <c:v>-1.379232043</c:v>
                </c:pt>
              </c:numCache>
            </c:numRef>
          </c:val>
          <c:extLst>
            <c:ext xmlns:c16="http://schemas.microsoft.com/office/drawing/2014/chart" uri="{C3380CC4-5D6E-409C-BE32-E72D297353CC}">
              <c16:uniqueId val="{00000001-4447-4BEC-8A89-C966AC41FC92}"/>
            </c:ext>
          </c:extLst>
        </c:ser>
        <c:ser>
          <c:idx val="2"/>
          <c:order val="2"/>
          <c:tx>
            <c:strRef>
              <c:f>'1.1'!$A$63</c:f>
              <c:strCache>
                <c:ptCount val="1"/>
                <c:pt idx="0">
                  <c:v>United States of America</c:v>
                </c:pt>
              </c:strCache>
            </c:strRef>
          </c:tx>
          <c:spPr>
            <a:solidFill>
              <a:srgbClr val="00B050"/>
            </a:solidFill>
          </c:spPr>
          <c:invertIfNegative val="0"/>
          <c:cat>
            <c:strRef>
              <c:f>'1.1'!$C$59:$M$59</c:f>
              <c:strCache>
                <c:ptCount val="11"/>
                <c:pt idx="0">
                  <c:v>Dairy</c:v>
                </c:pt>
                <c:pt idx="1">
                  <c:v>Meat</c:v>
                </c:pt>
                <c:pt idx="2">
                  <c:v>Wood</c:v>
                </c:pt>
                <c:pt idx="3">
                  <c:v>Fruit and nuts</c:v>
                </c:pt>
                <c:pt idx="4">
                  <c:v>Beverages</c:v>
                </c:pt>
                <c:pt idx="5">
                  <c:v>Chemicals</c:v>
                </c:pt>
                <c:pt idx="6">
                  <c:v>Seafood</c:v>
                </c:pt>
                <c:pt idx="7">
                  <c:v>Aluminium</c:v>
                </c:pt>
                <c:pt idx="8">
                  <c:v>Electrical machinery</c:v>
                </c:pt>
                <c:pt idx="9">
                  <c:v>Mechanical machinery</c:v>
                </c:pt>
                <c:pt idx="10">
                  <c:v>Minerals</c:v>
                </c:pt>
              </c:strCache>
            </c:strRef>
          </c:cat>
          <c:val>
            <c:numRef>
              <c:f>'1.1'!$C$63:$M$63</c:f>
              <c:numCache>
                <c:formatCode>0.0</c:formatCode>
                <c:ptCount val="11"/>
                <c:pt idx="0">
                  <c:v>-0.15644155200000001</c:v>
                </c:pt>
                <c:pt idx="1">
                  <c:v>0.367563694</c:v>
                </c:pt>
                <c:pt idx="2">
                  <c:v>2.4844436000000001E-2</c:v>
                </c:pt>
                <c:pt idx="3">
                  <c:v>6.7461937999999999E-2</c:v>
                </c:pt>
                <c:pt idx="4">
                  <c:v>0.30545007200000002</c:v>
                </c:pt>
                <c:pt idx="5">
                  <c:v>-0.13607414900000001</c:v>
                </c:pt>
                <c:pt idx="6">
                  <c:v>1.8309994E-2</c:v>
                </c:pt>
                <c:pt idx="7">
                  <c:v>-4.5275070000000001E-2</c:v>
                </c:pt>
                <c:pt idx="8">
                  <c:v>8.6310840999999999E-2</c:v>
                </c:pt>
                <c:pt idx="9">
                  <c:v>3.7163266E-2</c:v>
                </c:pt>
                <c:pt idx="10">
                  <c:v>-0.10218076800000001</c:v>
                </c:pt>
              </c:numCache>
            </c:numRef>
          </c:val>
          <c:extLst>
            <c:ext xmlns:c16="http://schemas.microsoft.com/office/drawing/2014/chart" uri="{C3380CC4-5D6E-409C-BE32-E72D297353CC}">
              <c16:uniqueId val="{00000002-4447-4BEC-8A89-C966AC41FC92}"/>
            </c:ext>
          </c:extLst>
        </c:ser>
        <c:ser>
          <c:idx val="3"/>
          <c:order val="3"/>
          <c:tx>
            <c:v>Other</c:v>
          </c:tx>
          <c:spPr>
            <a:solidFill>
              <a:schemeClr val="bg1">
                <a:lumMod val="85000"/>
              </a:schemeClr>
            </a:solidFill>
          </c:spPr>
          <c:invertIfNegative val="0"/>
          <c:cat>
            <c:strRef>
              <c:f>'1.1'!$C$59:$M$59</c:f>
              <c:strCache>
                <c:ptCount val="11"/>
                <c:pt idx="0">
                  <c:v>Dairy</c:v>
                </c:pt>
                <c:pt idx="1">
                  <c:v>Meat</c:v>
                </c:pt>
                <c:pt idx="2">
                  <c:v>Wood</c:v>
                </c:pt>
                <c:pt idx="3">
                  <c:v>Fruit and nuts</c:v>
                </c:pt>
                <c:pt idx="4">
                  <c:v>Beverages</c:v>
                </c:pt>
                <c:pt idx="5">
                  <c:v>Chemicals</c:v>
                </c:pt>
                <c:pt idx="6">
                  <c:v>Seafood</c:v>
                </c:pt>
                <c:pt idx="7">
                  <c:v>Aluminium</c:v>
                </c:pt>
                <c:pt idx="8">
                  <c:v>Electrical machinery</c:v>
                </c:pt>
                <c:pt idx="9">
                  <c:v>Mechanical machinery</c:v>
                </c:pt>
                <c:pt idx="10">
                  <c:v>Minerals</c:v>
                </c:pt>
              </c:strCache>
            </c:strRef>
          </c:cat>
          <c:val>
            <c:numRef>
              <c:f>'1.1'!$C$81:$M$81</c:f>
              <c:numCache>
                <c:formatCode>0.0</c:formatCode>
                <c:ptCount val="11"/>
                <c:pt idx="0">
                  <c:v>0.87264094700000006</c:v>
                </c:pt>
                <c:pt idx="1">
                  <c:v>-0.96627260399999981</c:v>
                </c:pt>
                <c:pt idx="2">
                  <c:v>0.34675941799999999</c:v>
                </c:pt>
                <c:pt idx="3">
                  <c:v>0.57660375699999999</c:v>
                </c:pt>
                <c:pt idx="4">
                  <c:v>0.30686830399999998</c:v>
                </c:pt>
                <c:pt idx="5">
                  <c:v>-3.6225923000000021E-2</c:v>
                </c:pt>
                <c:pt idx="6">
                  <c:v>-0.139529128</c:v>
                </c:pt>
                <c:pt idx="7">
                  <c:v>-0.17790983299999999</c:v>
                </c:pt>
                <c:pt idx="8">
                  <c:v>-2.2975998000000032E-2</c:v>
                </c:pt>
                <c:pt idx="9">
                  <c:v>-0.10424776099999999</c:v>
                </c:pt>
                <c:pt idx="10">
                  <c:v>-0.73266077600000001</c:v>
                </c:pt>
              </c:numCache>
            </c:numRef>
          </c:val>
          <c:extLst>
            <c:ext xmlns:c16="http://schemas.microsoft.com/office/drawing/2014/chart" uri="{C3380CC4-5D6E-409C-BE32-E72D297353CC}">
              <c16:uniqueId val="{00000003-4447-4BEC-8A89-C966AC41FC92}"/>
            </c:ext>
          </c:extLst>
        </c:ser>
        <c:dLbls>
          <c:showLegendKey val="0"/>
          <c:showVal val="0"/>
          <c:showCatName val="0"/>
          <c:showSerName val="0"/>
          <c:showPercent val="0"/>
          <c:showBubbleSize val="0"/>
        </c:dLbls>
        <c:gapWidth val="50"/>
        <c:overlap val="100"/>
        <c:axId val="1813939384"/>
        <c:axId val="1813939776"/>
      </c:barChart>
      <c:catAx>
        <c:axId val="1813939384"/>
        <c:scaling>
          <c:orientation val="maxMin"/>
        </c:scaling>
        <c:delete val="0"/>
        <c:axPos val="l"/>
        <c:numFmt formatCode="General" sourceLinked="0"/>
        <c:majorTickMark val="in"/>
        <c:minorTickMark val="none"/>
        <c:tickLblPos val="low"/>
        <c:crossAx val="1813939776"/>
        <c:crosses val="autoZero"/>
        <c:auto val="1"/>
        <c:lblAlgn val="ctr"/>
        <c:lblOffset val="100"/>
        <c:noMultiLvlLbl val="0"/>
      </c:catAx>
      <c:valAx>
        <c:axId val="1813939776"/>
        <c:scaling>
          <c:orientation val="minMax"/>
        </c:scaling>
        <c:delete val="0"/>
        <c:axPos val="b"/>
        <c:title>
          <c:tx>
            <c:rich>
              <a:bodyPr rot="0" vert="horz"/>
              <a:lstStyle/>
              <a:p>
                <a:pPr>
                  <a:defRPr b="0"/>
                </a:pPr>
                <a:r>
                  <a:rPr lang="en-NZ" b="0"/>
                  <a:t>2009-2015 change, $b</a:t>
                </a:r>
              </a:p>
            </c:rich>
          </c:tx>
          <c:overlay val="0"/>
        </c:title>
        <c:numFmt formatCode="0" sourceLinked="0"/>
        <c:majorTickMark val="in"/>
        <c:minorTickMark val="none"/>
        <c:tickLblPos val="nextTo"/>
        <c:crossAx val="1813939384"/>
        <c:crosses val="max"/>
        <c:crossBetween val="between"/>
        <c:majorUnit val="1"/>
      </c:valAx>
    </c:plotArea>
    <c:legend>
      <c:legendPos val="t"/>
      <c:layout>
        <c:manualLayout>
          <c:xMode val="edge"/>
          <c:yMode val="edge"/>
          <c:x val="0.54544762062492225"/>
          <c:y val="0.60137552047175258"/>
          <c:w val="0.45295353996687132"/>
          <c:h val="0.24974768726206714"/>
        </c:manualLayout>
      </c:layout>
      <c:overlay val="0"/>
    </c:legend>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NZ's share of Chinese Imports,</a:t>
            </a:r>
            <a:r>
              <a:rPr lang="en-US" baseline="0"/>
              <a:t> 2016</a:t>
            </a:r>
          </a:p>
          <a:p>
            <a:pPr>
              <a:defRPr/>
            </a:pPr>
            <a:r>
              <a:rPr lang="en-US" b="0" baseline="0"/>
              <a:t>Top 10</a:t>
            </a:r>
            <a:endParaRPr lang="en-US" b="0"/>
          </a:p>
        </c:rich>
      </c:tx>
      <c:overlay val="0"/>
    </c:title>
    <c:autoTitleDeleted val="0"/>
    <c:plotArea>
      <c:layout>
        <c:manualLayout>
          <c:layoutTarget val="inner"/>
          <c:xMode val="edge"/>
          <c:yMode val="edge"/>
          <c:x val="0.34310052910052902"/>
          <c:y val="0.11786858278283401"/>
          <c:w val="0.61062261904761905"/>
          <c:h val="0.75868679386942295"/>
        </c:manualLayout>
      </c:layout>
      <c:barChart>
        <c:barDir val="bar"/>
        <c:grouping val="clustered"/>
        <c:varyColors val="0"/>
        <c:ser>
          <c:idx val="0"/>
          <c:order val="0"/>
          <c:tx>
            <c:strRef>
              <c:f>'2'!$F$57</c:f>
              <c:strCache>
                <c:ptCount val="1"/>
                <c:pt idx="0">
                  <c:v>NZ</c:v>
                </c:pt>
              </c:strCache>
            </c:strRef>
          </c:tx>
          <c:spPr>
            <a:solidFill>
              <a:schemeClr val="accent2"/>
            </a:solidFill>
            <a:effectLst>
              <a:outerShdw blurRad="50800" dist="38100" dir="2700000" algn="tl" rotWithShape="0">
                <a:prstClr val="black">
                  <a:alpha val="40000"/>
                </a:prstClr>
              </a:outerShdw>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'2'!$B$58:$B$69</c:f>
              <c:strCache>
                <c:ptCount val="12"/>
                <c:pt idx="0">
                  <c:v>Dairy</c:v>
                </c:pt>
                <c:pt idx="1">
                  <c:v>Wood, lumber and cork</c:v>
                </c:pt>
                <c:pt idx="2">
                  <c:v>Meat and meat preparations</c:v>
                </c:pt>
                <c:pt idx="3">
                  <c:v>Organic chemicals</c:v>
                </c:pt>
                <c:pt idx="4">
                  <c:v>Fish and fish preparations</c:v>
                </c:pt>
                <c:pt idx="5">
                  <c:v>Cereals and cereal preparations</c:v>
                </c:pt>
                <c:pt idx="6">
                  <c:v>Fruit and vegetables</c:v>
                </c:pt>
                <c:pt idx="7">
                  <c:v>Wool</c:v>
                </c:pt>
                <c:pt idx="8">
                  <c:v>Pulp and paper</c:v>
                </c:pt>
                <c:pt idx="9">
                  <c:v>Ores, slag and ash</c:v>
                </c:pt>
                <c:pt idx="11">
                  <c:v>TOTAL</c:v>
                </c:pt>
              </c:strCache>
            </c:strRef>
          </c:cat>
          <c:val>
            <c:numRef>
              <c:f>'2'!$F$58:$F$69</c:f>
              <c:numCache>
                <c:formatCode>0.0%</c:formatCode>
                <c:ptCount val="12"/>
                <c:pt idx="0">
                  <c:v>0.53633904421794909</c:v>
                </c:pt>
                <c:pt idx="1">
                  <c:v>7.8888490340916856E-2</c:v>
                </c:pt>
                <c:pt idx="2">
                  <c:v>7.1962770302654341E-2</c:v>
                </c:pt>
                <c:pt idx="3">
                  <c:v>1.0057224200175383E-2</c:v>
                </c:pt>
                <c:pt idx="4">
                  <c:v>6.1645532384171621E-2</c:v>
                </c:pt>
                <c:pt idx="5">
                  <c:v>8.8715929959855833E-2</c:v>
                </c:pt>
                <c:pt idx="6">
                  <c:v>5.6436465808970951E-2</c:v>
                </c:pt>
                <c:pt idx="7">
                  <c:v>7.205118942287228E-2</c:v>
                </c:pt>
                <c:pt idx="8">
                  <c:v>9.9726043262206091E-3</c:v>
                </c:pt>
                <c:pt idx="9">
                  <c:v>1.32346573835036E-3</c:v>
                </c:pt>
                <c:pt idx="11">
                  <c:v>0</c:v>
                </c:pt>
              </c:numCache>
            </c:numRef>
          </c:val>
          <c:extLst>
            <c:ext xmlns:c16="http://schemas.microsoft.com/office/drawing/2014/chart" uri="{C3380CC4-5D6E-409C-BE32-E72D297353CC}">
              <c16:uniqueId val="{00000000-6199-4782-96BE-BFF0905D6D1D}"/>
            </c:ext>
          </c:extLst>
        </c:ser>
        <c:dLbls>
          <c:showLegendKey val="0"/>
          <c:showVal val="0"/>
          <c:showCatName val="0"/>
          <c:showSerName val="0"/>
          <c:showPercent val="0"/>
          <c:showBubbleSize val="0"/>
        </c:dLbls>
        <c:gapWidth val="50"/>
        <c:axId val="853169568"/>
        <c:axId val="853169960"/>
      </c:barChart>
      <c:catAx>
        <c:axId val="853169568"/>
        <c:scaling>
          <c:orientation val="maxMin"/>
        </c:scaling>
        <c:delete val="0"/>
        <c:axPos val="l"/>
        <c:numFmt formatCode="General" sourceLinked="0"/>
        <c:majorTickMark val="out"/>
        <c:minorTickMark val="none"/>
        <c:tickLblPos val="nextTo"/>
        <c:crossAx val="853169960"/>
        <c:crosses val="autoZero"/>
        <c:auto val="1"/>
        <c:lblAlgn val="ctr"/>
        <c:lblOffset val="100"/>
        <c:noMultiLvlLbl val="0"/>
      </c:catAx>
      <c:valAx>
        <c:axId val="853169960"/>
        <c:scaling>
          <c:orientation val="minMax"/>
        </c:scaling>
        <c:delete val="0"/>
        <c:axPos val="b"/>
        <c:title>
          <c:tx>
            <c:rich>
              <a:bodyPr/>
              <a:lstStyle/>
              <a:p>
                <a:pPr>
                  <a:defRPr b="0"/>
                </a:pPr>
                <a:r>
                  <a:rPr lang="en-NZ" b="0"/>
                  <a:t>% of imports by category</a:t>
                </a:r>
              </a:p>
            </c:rich>
          </c:tx>
          <c:overlay val="0"/>
        </c:title>
        <c:numFmt formatCode="0%" sourceLinked="0"/>
        <c:majorTickMark val="out"/>
        <c:minorTickMark val="none"/>
        <c:tickLblPos val="nextTo"/>
        <c:crossAx val="853169568"/>
        <c:crosses val="max"/>
        <c:crossBetween val="between"/>
      </c:valAx>
    </c:plotArea>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China's share of NZ Imports,</a:t>
            </a:r>
            <a:r>
              <a:rPr lang="en-US" baseline="0"/>
              <a:t> 2016</a:t>
            </a:r>
          </a:p>
          <a:p>
            <a:pPr>
              <a:defRPr/>
            </a:pPr>
            <a:r>
              <a:rPr lang="en-US" b="0" baseline="0"/>
              <a:t>Top 10</a:t>
            </a:r>
            <a:endParaRPr lang="en-US" b="0"/>
          </a:p>
        </c:rich>
      </c:tx>
      <c:overlay val="0"/>
    </c:title>
    <c:autoTitleDeleted val="0"/>
    <c:plotArea>
      <c:layout>
        <c:manualLayout>
          <c:layoutTarget val="inner"/>
          <c:xMode val="edge"/>
          <c:yMode val="edge"/>
          <c:x val="0.34310052910052902"/>
          <c:y val="0.12486595261660299"/>
          <c:w val="0.61062261904761905"/>
          <c:h val="0.75168942403565298"/>
        </c:manualLayout>
      </c:layout>
      <c:barChart>
        <c:barDir val="bar"/>
        <c:grouping val="clustered"/>
        <c:varyColors val="0"/>
        <c:ser>
          <c:idx val="0"/>
          <c:order val="0"/>
          <c:tx>
            <c:strRef>
              <c:f>'2'!$S$57</c:f>
              <c:strCache>
                <c:ptCount val="1"/>
                <c:pt idx="0">
                  <c:v>China</c:v>
                </c:pt>
              </c:strCache>
            </c:strRef>
          </c:tx>
          <c:spPr>
            <a:solidFill>
              <a:schemeClr val="accent2"/>
            </a:solidFill>
            <a:effectLst>
              <a:outerShdw blurRad="50800" dist="38100" dir="2700000" algn="tl" rotWithShape="0">
                <a:prstClr val="black">
                  <a:alpha val="40000"/>
                </a:prstClr>
              </a:outerShdw>
            </a:effectLst>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'2'!$O$58:$O$69</c:f>
              <c:strCache>
                <c:ptCount val="12"/>
                <c:pt idx="0">
                  <c:v>Electrical machinery</c:v>
                </c:pt>
                <c:pt idx="1">
                  <c:v>Boilers and mechanical appliances</c:v>
                </c:pt>
                <c:pt idx="2">
                  <c:v>Furniture</c:v>
                </c:pt>
                <c:pt idx="3">
                  <c:v>Knitted clothing</c:v>
                </c:pt>
                <c:pt idx="4">
                  <c:v>Other clothing</c:v>
                </c:pt>
                <c:pt idx="5">
                  <c:v>Plastics</c:v>
                </c:pt>
                <c:pt idx="6">
                  <c:v>Articles of iron or steel</c:v>
                </c:pt>
                <c:pt idx="7">
                  <c:v>Toys, games and sports</c:v>
                </c:pt>
                <c:pt idx="8">
                  <c:v>Vehicles</c:v>
                </c:pt>
                <c:pt idx="9">
                  <c:v>Footwear</c:v>
                </c:pt>
                <c:pt idx="11">
                  <c:v>Total all products</c:v>
                </c:pt>
              </c:strCache>
            </c:strRef>
          </c:cat>
          <c:val>
            <c:numRef>
              <c:f>'2'!$S$58:$S$69</c:f>
              <c:numCache>
                <c:formatCode>0.0%</c:formatCode>
                <c:ptCount val="12"/>
                <c:pt idx="0">
                  <c:v>0.46536790540755429</c:v>
                </c:pt>
                <c:pt idx="1">
                  <c:v>0.24130486914507068</c:v>
                </c:pt>
                <c:pt idx="2">
                  <c:v>0.6130579925638886</c:v>
                </c:pt>
                <c:pt idx="3">
                  <c:v>0.74265653703948564</c:v>
                </c:pt>
                <c:pt idx="4">
                  <c:v>0.70857631553277367</c:v>
                </c:pt>
                <c:pt idx="5">
                  <c:v>0.23475277052561805</c:v>
                </c:pt>
                <c:pt idx="6">
                  <c:v>0.40599784980152426</c:v>
                </c:pt>
                <c:pt idx="7">
                  <c:v>0.63849154877626035</c:v>
                </c:pt>
                <c:pt idx="8">
                  <c:v>3.0447815480056074E-2</c:v>
                </c:pt>
                <c:pt idx="9">
                  <c:v>0.55790865665174982</c:v>
                </c:pt>
                <c:pt idx="11" formatCode="0%">
                  <c:v>0</c:v>
                </c:pt>
              </c:numCache>
            </c:numRef>
          </c:val>
          <c:extLst>
            <c:ext xmlns:c16="http://schemas.microsoft.com/office/drawing/2014/chart" uri="{C3380CC4-5D6E-409C-BE32-E72D297353CC}">
              <c16:uniqueId val="{00000000-723A-4CB8-AAAE-2B0FADB7A92D}"/>
            </c:ext>
          </c:extLst>
        </c:ser>
        <c:dLbls>
          <c:showLegendKey val="0"/>
          <c:showVal val="0"/>
          <c:showCatName val="0"/>
          <c:showSerName val="0"/>
          <c:showPercent val="0"/>
          <c:showBubbleSize val="0"/>
        </c:dLbls>
        <c:gapWidth val="50"/>
        <c:axId val="784981904"/>
        <c:axId val="784982296"/>
      </c:barChart>
      <c:catAx>
        <c:axId val="784981904"/>
        <c:scaling>
          <c:orientation val="maxMin"/>
        </c:scaling>
        <c:delete val="0"/>
        <c:axPos val="l"/>
        <c:numFmt formatCode="General" sourceLinked="1"/>
        <c:majorTickMark val="out"/>
        <c:minorTickMark val="none"/>
        <c:tickLblPos val="nextTo"/>
        <c:crossAx val="784982296"/>
        <c:crosses val="autoZero"/>
        <c:auto val="1"/>
        <c:lblAlgn val="ctr"/>
        <c:lblOffset val="100"/>
        <c:noMultiLvlLbl val="0"/>
      </c:catAx>
      <c:valAx>
        <c:axId val="784982296"/>
        <c:scaling>
          <c:orientation val="minMax"/>
        </c:scaling>
        <c:delete val="0"/>
        <c:axPos val="b"/>
        <c:title>
          <c:tx>
            <c:rich>
              <a:bodyPr/>
              <a:lstStyle/>
              <a:p>
                <a:pPr>
                  <a:defRPr b="0"/>
                </a:pPr>
                <a:r>
                  <a:rPr lang="en-NZ" b="0"/>
                  <a:t>% of imports by category</a:t>
                </a:r>
              </a:p>
            </c:rich>
          </c:tx>
          <c:overlay val="0"/>
        </c:title>
        <c:numFmt formatCode="0%" sourceLinked="0"/>
        <c:majorTickMark val="out"/>
        <c:minorTickMark val="none"/>
        <c:tickLblPos val="nextTo"/>
        <c:crossAx val="784981904"/>
        <c:crosses val="max"/>
        <c:crossBetween val="between"/>
      </c:valAx>
    </c:plotArea>
    <c:plotVisOnly val="1"/>
    <c:dispBlanksAs val="gap"/>
    <c:showDLblsOverMax val="0"/>
  </c:chart>
  <c:spPr>
    <a:solidFill>
      <a:schemeClr val="bg1"/>
    </a:solidFill>
    <a:ln>
      <a:noFill/>
    </a:ln>
  </c:spPr>
  <c:txPr>
    <a:bodyPr/>
    <a:lstStyle/>
    <a:p>
      <a:pPr>
        <a:defRPr sz="1600">
          <a:latin typeface="Tahoma" pitchFamily="34" charset="0"/>
          <a:ea typeface="Tahoma" pitchFamily="34" charset="0"/>
          <a:cs typeface="Tahoma"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4"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9</xdr:col>
      <xdr:colOff>438150</xdr:colOff>
      <xdr:row>26</xdr:row>
      <xdr:rowOff>33337</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27</xdr:row>
      <xdr:rowOff>0</xdr:rowOff>
    </xdr:from>
    <xdr:to>
      <xdr:col>8</xdr:col>
      <xdr:colOff>66675</xdr:colOff>
      <xdr:row>38</xdr:row>
      <xdr:rowOff>85725</xdr:rowOff>
    </xdr:to>
    <xdr:sp macro="" textlink="">
      <xdr:nvSpPr>
        <xdr:cNvPr id="3" name="Rounded Rectangle 2">
          <a:extLst>
            <a:ext uri="{FF2B5EF4-FFF2-40B4-BE49-F238E27FC236}">
              <a16:creationId xmlns:a16="http://schemas.microsoft.com/office/drawing/2014/main" id="{00000000-0008-0000-0100-000003000000}"/>
            </a:ext>
          </a:extLst>
        </xdr:cNvPr>
        <xdr:cNvSpPr/>
      </xdr:nvSpPr>
      <xdr:spPr>
        <a:xfrm>
          <a:off x="1333500" y="4371975"/>
          <a:ext cx="4067175" cy="186690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NZ" sz="1600" baseline="0">
              <a:latin typeface="Tahoma" pitchFamily="34" charset="0"/>
              <a:ea typeface="Tahoma" pitchFamily="34" charset="0"/>
              <a:cs typeface="Tahoma" pitchFamily="34" charset="0"/>
            </a:rPr>
            <a:t>New Zealand is closely connected with China through Exports, Imports and Visitors. Contrary to popular belief, migration and investment into New Zealand are not ranked highly compare to our traditional trading partners.</a:t>
          </a:r>
          <a:endParaRPr lang="en-NZ" sz="1600">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600075"/>
    <xdr:ext cx="7560000" cy="540000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229600" y="600075"/>
    <xdr:ext cx="7560000" cy="5400000"/>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0</xdr:col>
      <xdr:colOff>0</xdr:colOff>
      <xdr:row>38</xdr:row>
      <xdr:rowOff>133350</xdr:rowOff>
    </xdr:from>
    <xdr:to>
      <xdr:col>4</xdr:col>
      <xdr:colOff>666750</xdr:colOff>
      <xdr:row>50</xdr:row>
      <xdr:rowOff>104775</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0" y="6400800"/>
          <a:ext cx="3409950" cy="19145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NZ" sz="1600">
              <a:latin typeface="Tahoma" pitchFamily="34" charset="0"/>
              <a:ea typeface="Tahoma" pitchFamily="34" charset="0"/>
              <a:cs typeface="Tahoma" pitchFamily="34" charset="0"/>
            </a:rPr>
            <a:t>Most foreign investment into NZ comes from traditional trading partners like Australia, USA and UK. Chinese investment</a:t>
          </a:r>
          <a:r>
            <a:rPr lang="en-NZ" sz="1600" baseline="0">
              <a:latin typeface="Tahoma" pitchFamily="34" charset="0"/>
              <a:ea typeface="Tahoma" pitchFamily="34" charset="0"/>
              <a:cs typeface="Tahoma" pitchFamily="34" charset="0"/>
            </a:rPr>
            <a:t> is lifting from a very low base.</a:t>
          </a:r>
          <a:endParaRPr lang="en-NZ" sz="1600">
            <a:latin typeface="Tahoma" pitchFamily="34" charset="0"/>
            <a:ea typeface="Tahoma" pitchFamily="34" charset="0"/>
            <a:cs typeface="Tahoma" pitchFamily="34" charset="0"/>
          </a:endParaRPr>
        </a:p>
      </xdr:txBody>
    </xdr:sp>
    <xdr:clientData/>
  </xdr:twoCellAnchor>
  <xdr:twoCellAnchor>
    <xdr:from>
      <xdr:col>12</xdr:col>
      <xdr:colOff>0</xdr:colOff>
      <xdr:row>39</xdr:row>
      <xdr:rowOff>0</xdr:rowOff>
    </xdr:from>
    <xdr:to>
      <xdr:col>16</xdr:col>
      <xdr:colOff>666750</xdr:colOff>
      <xdr:row>50</xdr:row>
      <xdr:rowOff>133350</xdr:rowOff>
    </xdr:to>
    <xdr:sp macro="" textlink="">
      <xdr:nvSpPr>
        <xdr:cNvPr id="6" name="Rounded Rectangle 5">
          <a:extLst>
            <a:ext uri="{FF2B5EF4-FFF2-40B4-BE49-F238E27FC236}">
              <a16:creationId xmlns:a16="http://schemas.microsoft.com/office/drawing/2014/main" id="{00000000-0008-0000-0600-000006000000}"/>
            </a:ext>
          </a:extLst>
        </xdr:cNvPr>
        <xdr:cNvSpPr/>
      </xdr:nvSpPr>
      <xdr:spPr>
        <a:xfrm>
          <a:off x="8229600" y="6429375"/>
          <a:ext cx="3409950" cy="19145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NZ" sz="1600">
              <a:latin typeface="Tahoma" pitchFamily="34" charset="0"/>
              <a:ea typeface="Tahoma" pitchFamily="34" charset="0"/>
              <a:cs typeface="Tahoma" pitchFamily="34" charset="0"/>
            </a:rPr>
            <a:t>NZ </a:t>
          </a:r>
          <a:r>
            <a:rPr lang="en-NZ" sz="1600" baseline="0">
              <a:latin typeface="Tahoma" pitchFamily="34" charset="0"/>
              <a:ea typeface="Tahoma" pitchFamily="34" charset="0"/>
              <a:cs typeface="Tahoma" pitchFamily="34" charset="0"/>
            </a:rPr>
            <a:t>invests the most in Australia and the US.</a:t>
          </a:r>
          <a:endParaRPr lang="en-NZ" sz="1600">
            <a:latin typeface="Tahoma" pitchFamily="34" charset="0"/>
            <a:ea typeface="Tahoma" pitchFamily="34" charset="0"/>
            <a:cs typeface="Tahoma" pitchFamily="34" charset="0"/>
          </a:endParaRPr>
        </a:p>
      </xdr:txBody>
    </xdr:sp>
    <xdr:clientData/>
  </xdr:twoCellAnchor>
  <xdr:absoluteAnchor>
    <xdr:pos x="16405412" y="593912"/>
    <xdr:ext cx="7560000" cy="5400000"/>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593912"/>
    <xdr:ext cx="13626352" cy="540000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19</xdr:col>
      <xdr:colOff>112059</xdr:colOff>
      <xdr:row>2</xdr:row>
      <xdr:rowOff>29883</xdr:rowOff>
    </xdr:from>
    <xdr:to>
      <xdr:col>23</xdr:col>
      <xdr:colOff>644897</xdr:colOff>
      <xdr:row>15</xdr:row>
      <xdr:rowOff>2240</xdr:rowOff>
    </xdr:to>
    <xdr:sp macro="" textlink="">
      <xdr:nvSpPr>
        <xdr:cNvPr id="3" name="Rounded Rectangle 2">
          <a:extLst>
            <a:ext uri="{FF2B5EF4-FFF2-40B4-BE49-F238E27FC236}">
              <a16:creationId xmlns:a16="http://schemas.microsoft.com/office/drawing/2014/main" id="{00000000-0008-0000-0700-000003000000}"/>
            </a:ext>
          </a:extLst>
        </xdr:cNvPr>
        <xdr:cNvSpPr/>
      </xdr:nvSpPr>
      <xdr:spPr>
        <a:xfrm>
          <a:off x="13783235" y="466912"/>
          <a:ext cx="3222250" cy="2011828"/>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NZ" sz="1600">
              <a:latin typeface="Tahoma" pitchFamily="34" charset="0"/>
              <a:ea typeface="Tahoma" pitchFamily="34" charset="0"/>
              <a:cs typeface="Tahoma" pitchFamily="34" charset="0"/>
            </a:rPr>
            <a:t>NZ is a tiny destination for Chinese</a:t>
          </a:r>
          <a:r>
            <a:rPr lang="en-NZ" sz="1600" baseline="0">
              <a:latin typeface="Tahoma" pitchFamily="34" charset="0"/>
              <a:ea typeface="Tahoma" pitchFamily="34" charset="0"/>
              <a:cs typeface="Tahoma" pitchFamily="34" charset="0"/>
            </a:rPr>
            <a:t> investment flows abroad.</a:t>
          </a:r>
          <a:endParaRPr lang="en-NZ" sz="1600">
            <a:latin typeface="Tahoma" pitchFamily="34" charset="0"/>
            <a:ea typeface="Tahoma" pitchFamily="34" charset="0"/>
            <a:cs typeface="Tahoma"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absoluteAnchor>
    <xdr:pos x="0" y="438150"/>
    <xdr:ext cx="7560000" cy="5400000"/>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916718" y="509155"/>
    <xdr:ext cx="7560000" cy="5400000"/>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twoCellAnchor>
    <xdr:from>
      <xdr:col>35</xdr:col>
      <xdr:colOff>165100</xdr:colOff>
      <xdr:row>1</xdr:row>
      <xdr:rowOff>12700</xdr:rowOff>
    </xdr:from>
    <xdr:to>
      <xdr:col>45</xdr:col>
      <xdr:colOff>634100</xdr:colOff>
      <xdr:row>33</xdr:row>
      <xdr:rowOff>116800</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0.01008</cdr:x>
      <cdr:y>0.92944</cdr:y>
    </cdr:from>
    <cdr:to>
      <cdr:x>0.46533</cdr:x>
      <cdr:y>1</cdr:y>
    </cdr:to>
    <cdr:sp macro="" textlink="">
      <cdr:nvSpPr>
        <cdr:cNvPr id="2" name="TextBox 1">
          <a:extLst xmlns:a="http://schemas.openxmlformats.org/drawingml/2006/main">
            <a:ext uri="{FF2B5EF4-FFF2-40B4-BE49-F238E27FC236}">
              <a16:creationId xmlns:a16="http://schemas.microsoft.com/office/drawing/2014/main" id="{1DADF5C9-ADBD-4BC5-A1E1-A2EF7F81CC28}"/>
            </a:ext>
          </a:extLst>
        </cdr:cNvPr>
        <cdr:cNvSpPr txBox="1"/>
      </cdr:nvSpPr>
      <cdr:spPr>
        <a:xfrm xmlns:a="http://schemas.openxmlformats.org/drawingml/2006/main">
          <a:off x="76200" y="5019000"/>
          <a:ext cx="344170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600">
              <a:latin typeface="Tahoma" panose="020B0604030504040204" pitchFamily="34" charset="0"/>
              <a:ea typeface="Tahoma" panose="020B0604030504040204" pitchFamily="34" charset="0"/>
              <a:cs typeface="Tahoma" panose="020B0604030504040204" pitchFamily="34" charset="0"/>
            </a:rPr>
            <a:t>Source: Ministry of Education</a:t>
          </a:r>
        </a:p>
      </cdr:txBody>
    </cdr:sp>
  </cdr:relSizeAnchor>
</c:userShapes>
</file>

<file path=xl/drawings/drawing14.xml><?xml version="1.0" encoding="utf-8"?>
<c:userShapes xmlns:c="http://schemas.openxmlformats.org/drawingml/2006/chart">
  <cdr:relSizeAnchor xmlns:cdr="http://schemas.openxmlformats.org/drawingml/2006/chartDrawing">
    <cdr:from>
      <cdr:x>0.01283</cdr:x>
      <cdr:y>0.91701</cdr:y>
    </cdr:from>
    <cdr:to>
      <cdr:x>0.4244</cdr:x>
      <cdr:y>0.99227</cdr:y>
    </cdr:to>
    <cdr:sp macro="" textlink="">
      <cdr:nvSpPr>
        <cdr:cNvPr id="2" name="TextBox 1">
          <a:extLst xmlns:a="http://schemas.openxmlformats.org/drawingml/2006/main">
            <a:ext uri="{FF2B5EF4-FFF2-40B4-BE49-F238E27FC236}">
              <a16:creationId xmlns:a16="http://schemas.microsoft.com/office/drawing/2014/main" id="{B8BB293D-EC17-4730-808C-5FFACE2D110A}"/>
            </a:ext>
          </a:extLst>
        </cdr:cNvPr>
        <cdr:cNvSpPr txBox="1"/>
      </cdr:nvSpPr>
      <cdr:spPr>
        <a:xfrm xmlns:a="http://schemas.openxmlformats.org/drawingml/2006/main">
          <a:off x="96982" y="4951845"/>
          <a:ext cx="3111500" cy="406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600">
              <a:latin typeface="Tahoma" panose="020B0604030504040204" pitchFamily="34" charset="0"/>
              <a:ea typeface="Tahoma" panose="020B0604030504040204" pitchFamily="34" charset="0"/>
              <a:cs typeface="Tahoma" panose="020B0604030504040204" pitchFamily="34" charset="0"/>
            </a:rPr>
            <a:t>Source: Ministry of Education</a:t>
          </a:r>
        </a:p>
      </cdr:txBody>
    </cdr:sp>
  </cdr:relSizeAnchor>
</c:userShapes>
</file>

<file path=xl/drawings/drawing15.xml><?xml version="1.0" encoding="utf-8"?>
<xdr:wsDr xmlns:xdr="http://schemas.openxmlformats.org/drawingml/2006/spreadsheetDrawing" xmlns:a="http://schemas.openxmlformats.org/drawingml/2006/main">
  <xdr:absoluteAnchor>
    <xdr:pos x="0" y="438150"/>
    <xdr:ext cx="7560000" cy="5400000"/>
    <xdr:graphicFrame macro="">
      <xdr:nvGraphicFramePr>
        <xdr:cNvPr id="5" name="Chart 4">
          <a:extLst>
            <a:ext uri="{FF2B5EF4-FFF2-40B4-BE49-F238E27FC236}">
              <a16:creationId xmlns:a16="http://schemas.microsoft.com/office/drawing/2014/main" id="{00000000-0008-0000-09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164286" y="449036"/>
    <xdr:ext cx="7560000" cy="5400000"/>
    <xdr:graphicFrame macro="">
      <xdr:nvGraphicFramePr>
        <xdr:cNvPr id="9" name="Chart 8">
          <a:extLst>
            <a:ext uri="{FF2B5EF4-FFF2-40B4-BE49-F238E27FC236}">
              <a16:creationId xmlns:a16="http://schemas.microsoft.com/office/drawing/2014/main" id="{00000000-0008-0000-0900-000009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6328571" y="449036"/>
    <xdr:ext cx="7560000" cy="5400000"/>
    <xdr:graphicFrame macro="">
      <xdr:nvGraphicFramePr>
        <xdr:cNvPr id="11" name="Chart 10">
          <a:extLst>
            <a:ext uri="{FF2B5EF4-FFF2-40B4-BE49-F238E27FC236}">
              <a16:creationId xmlns:a16="http://schemas.microsoft.com/office/drawing/2014/main" id="{00000000-0008-0000-0900-00000B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23891875" y="444500"/>
    <xdr:ext cx="7560000" cy="5400000"/>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twoCellAnchor>
    <xdr:from>
      <xdr:col>26</xdr:col>
      <xdr:colOff>379666</xdr:colOff>
      <xdr:row>35</xdr:row>
      <xdr:rowOff>144072</xdr:rowOff>
    </xdr:from>
    <xdr:to>
      <xdr:col>31</xdr:col>
      <xdr:colOff>186231</xdr:colOff>
      <xdr:row>52</xdr:row>
      <xdr:rowOff>27212</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17728773" y="5981536"/>
          <a:ext cx="3140315" cy="2658997"/>
        </a:xfrm>
        <a:prstGeom prst="roundRect">
          <a:avLst/>
        </a:prstGeom>
      </xdr:spPr>
      <xdr:style>
        <a:lnRef idx="1">
          <a:schemeClr val="accent1"/>
        </a:lnRef>
        <a:fillRef idx="3">
          <a:schemeClr val="accent1"/>
        </a:fillRef>
        <a:effectRef idx="2">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NZ" sz="1600">
              <a:latin typeface="Tahoma" pitchFamily="34" charset="0"/>
              <a:ea typeface="Tahoma" pitchFamily="34" charset="0"/>
              <a:cs typeface="Tahoma" pitchFamily="34" charset="0"/>
            </a:rPr>
            <a:t>Chinese</a:t>
          </a:r>
          <a:r>
            <a:rPr lang="en-NZ" sz="1600" baseline="0">
              <a:latin typeface="Tahoma" pitchFamily="34" charset="0"/>
              <a:ea typeface="Tahoma" pitchFamily="34" charset="0"/>
              <a:cs typeface="Tahoma" pitchFamily="34" charset="0"/>
            </a:rPr>
            <a:t> net migration numbers have been trending upwards since 2006.</a:t>
          </a:r>
        </a:p>
        <a:p>
          <a:pPr algn="l"/>
          <a:endParaRPr lang="en-NZ" sz="1600" baseline="0">
            <a:latin typeface="Tahoma" pitchFamily="34" charset="0"/>
            <a:ea typeface="Tahoma" pitchFamily="34" charset="0"/>
            <a:cs typeface="Tahoma" pitchFamily="34" charset="0"/>
          </a:endParaRPr>
        </a:p>
        <a:p>
          <a:pPr algn="l"/>
          <a:r>
            <a:rPr lang="en-NZ" sz="1600" baseline="0">
              <a:latin typeface="Tahoma" pitchFamily="34" charset="0"/>
              <a:ea typeface="Tahoma" pitchFamily="34" charset="0"/>
              <a:cs typeface="Tahoma" pitchFamily="34" charset="0"/>
            </a:rPr>
            <a:t>Chinese net migration is growing from an increased number of arrivals.</a:t>
          </a:r>
        </a:p>
        <a:p>
          <a:pPr algn="l"/>
          <a:endParaRPr lang="en-NZ" sz="1600" baseline="0">
            <a:latin typeface="Tahoma" pitchFamily="34" charset="0"/>
            <a:ea typeface="Tahoma" pitchFamily="34" charset="0"/>
            <a:cs typeface="Tahoma"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absoluteAnchor>
    <xdr:pos x="0" y="438150"/>
    <xdr:ext cx="7560000" cy="5400000"/>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229600" y="438150"/>
    <xdr:ext cx="7560000" cy="5400000"/>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6573500" y="381000"/>
    <xdr:ext cx="7560000" cy="5400000"/>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24314727" y="386773"/>
    <xdr:ext cx="7560000" cy="5400000"/>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twoCellAnchor>
    <xdr:from>
      <xdr:col>10</xdr:col>
      <xdr:colOff>75593</xdr:colOff>
      <xdr:row>31</xdr:row>
      <xdr:rowOff>73327</xdr:rowOff>
    </xdr:from>
    <xdr:to>
      <xdr:col>21</xdr:col>
      <xdr:colOff>394607</xdr:colOff>
      <xdr:row>43</xdr:row>
      <xdr:rowOff>13607</xdr:rowOff>
    </xdr:to>
    <xdr:sp macro="" textlink="">
      <xdr:nvSpPr>
        <xdr:cNvPr id="6" name="Rounded Rectangle 5">
          <a:extLst>
            <a:ext uri="{FF2B5EF4-FFF2-40B4-BE49-F238E27FC236}">
              <a16:creationId xmlns:a16="http://schemas.microsoft.com/office/drawing/2014/main" id="{00000000-0008-0000-0A00-000006000000}"/>
            </a:ext>
          </a:extLst>
        </xdr:cNvPr>
        <xdr:cNvSpPr/>
      </xdr:nvSpPr>
      <xdr:spPr>
        <a:xfrm>
          <a:off x="7056057" y="5257648"/>
          <a:ext cx="7843764" cy="1899709"/>
        </a:xfrm>
        <a:prstGeom prst="roundRect">
          <a:avLst/>
        </a:prstGeom>
      </xdr:spPr>
      <xdr:style>
        <a:lnRef idx="1">
          <a:schemeClr val="accent1"/>
        </a:lnRef>
        <a:fillRef idx="3">
          <a:schemeClr val="accent1"/>
        </a:fillRef>
        <a:effectRef idx="2">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lang="en-NZ" sz="1600">
              <a:latin typeface="Tahoma" pitchFamily="34" charset="0"/>
              <a:ea typeface="Tahoma" pitchFamily="34" charset="0"/>
              <a:cs typeface="Tahoma" pitchFamily="34" charset="0"/>
            </a:rPr>
            <a:t>Chinese tourism is surging,</a:t>
          </a:r>
          <a:r>
            <a:rPr lang="en-NZ" sz="1600" baseline="0">
              <a:latin typeface="Tahoma" pitchFamily="34" charset="0"/>
              <a:ea typeface="Tahoma" pitchFamily="34" charset="0"/>
              <a:cs typeface="Tahoma" pitchFamily="34" charset="0"/>
            </a:rPr>
            <a:t> with visitor numbers and expendisture growing rapidly since 2010. Annual Chinese visitor expenditure has increased over four-fold from $400 million in 2010 to $1.8 billion for the year to June 2016. </a:t>
          </a:r>
        </a:p>
        <a:p>
          <a:pPr algn="l"/>
          <a:endParaRPr lang="en-NZ" sz="1600" baseline="0">
            <a:latin typeface="Tahoma" pitchFamily="34" charset="0"/>
            <a:ea typeface="Tahoma" pitchFamily="34" charset="0"/>
            <a:cs typeface="Tahoma" pitchFamily="34" charset="0"/>
          </a:endParaRPr>
        </a:p>
        <a:p>
          <a:pPr algn="l"/>
          <a:r>
            <a:rPr lang="en-NZ" sz="1600" baseline="0">
              <a:latin typeface="Tahoma" pitchFamily="34" charset="0"/>
              <a:ea typeface="Tahoma" pitchFamily="34" charset="0"/>
              <a:cs typeface="Tahoma" pitchFamily="34" charset="0"/>
            </a:rPr>
            <a:t>Chinese visitor average spend per day has also been trending higher from $234 in 2010 to $355 in 2016, while Japanese average spend has fallen from $400 to $188 over that same period. </a:t>
          </a:r>
          <a:endParaRPr lang="en-NZ" sz="1600">
            <a:latin typeface="Tahoma" pitchFamily="34" charset="0"/>
            <a:ea typeface="Tahoma" pitchFamily="34" charset="0"/>
            <a:cs typeface="Tahoma"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19</xdr:col>
      <xdr:colOff>0</xdr:colOff>
      <xdr:row>23</xdr:row>
      <xdr:rowOff>0</xdr:rowOff>
    </xdr:from>
    <xdr:to>
      <xdr:col>31</xdr:col>
      <xdr:colOff>558800</xdr:colOff>
      <xdr:row>63</xdr:row>
      <xdr:rowOff>79375</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304800</xdr:colOff>
      <xdr:row>0</xdr:row>
      <xdr:rowOff>152400</xdr:rowOff>
    </xdr:from>
    <xdr:to>
      <xdr:col>18</xdr:col>
      <xdr:colOff>0</xdr:colOff>
      <xdr:row>22</xdr:row>
      <xdr:rowOff>95250</xdr:rowOff>
    </xdr:to>
    <xdr:graphicFrame macro="">
      <xdr:nvGraphicFramePr>
        <xdr:cNvPr id="12" name="Chart 1">
          <a:extLst>
            <a:ext uri="{FF2B5EF4-FFF2-40B4-BE49-F238E27FC236}">
              <a16:creationId xmlns:a16="http://schemas.microsoft.com/office/drawing/2014/main" id="{867CB257-611C-4BAC-8C3A-064704F2B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304800</xdr:colOff>
      <xdr:row>23</xdr:row>
      <xdr:rowOff>47625</xdr:rowOff>
    </xdr:from>
    <xdr:to>
      <xdr:col>18</xdr:col>
      <xdr:colOff>0</xdr:colOff>
      <xdr:row>44</xdr:row>
      <xdr:rowOff>76200</xdr:rowOff>
    </xdr:to>
    <xdr:graphicFrame macro="">
      <xdr:nvGraphicFramePr>
        <xdr:cNvPr id="13" name="Chart 3">
          <a:extLst>
            <a:ext uri="{FF2B5EF4-FFF2-40B4-BE49-F238E27FC236}">
              <a16:creationId xmlns:a16="http://schemas.microsoft.com/office/drawing/2014/main" id="{65D0C904-F7B9-4D49-A4BA-DE97A173BE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304800</xdr:colOff>
      <xdr:row>45</xdr:row>
      <xdr:rowOff>38100</xdr:rowOff>
    </xdr:from>
    <xdr:to>
      <xdr:col>18</xdr:col>
      <xdr:colOff>0</xdr:colOff>
      <xdr:row>65</xdr:row>
      <xdr:rowOff>133350</xdr:rowOff>
    </xdr:to>
    <xdr:graphicFrame macro="">
      <xdr:nvGraphicFramePr>
        <xdr:cNvPr id="14" name="Chart 4">
          <a:extLst>
            <a:ext uri="{FF2B5EF4-FFF2-40B4-BE49-F238E27FC236}">
              <a16:creationId xmlns:a16="http://schemas.microsoft.com/office/drawing/2014/main" id="{192671D3-E2BC-42A2-B2EE-5CD829C2C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0.00513</cdr:x>
      <cdr:y>0.93884</cdr:y>
    </cdr:from>
    <cdr:to>
      <cdr:x>0.27566</cdr:x>
      <cdr:y>0.99808</cdr:y>
    </cdr:to>
    <cdr:sp macro="" textlink="">
      <cdr:nvSpPr>
        <cdr:cNvPr id="102403" name="Text 3">
          <a:extLst xmlns:a="http://schemas.openxmlformats.org/drawingml/2006/main">
            <a:ext uri="{FF2B5EF4-FFF2-40B4-BE49-F238E27FC236}">
              <a16:creationId xmlns:a16="http://schemas.microsoft.com/office/drawing/2014/main" id="{7C5A877D-73B8-4DA3-91D5-17F26176F197}"/>
            </a:ext>
          </a:extLst>
        </cdr:cNvPr>
        <cdr:cNvSpPr txBox="1">
          <a:spLocks xmlns:a="http://schemas.openxmlformats.org/drawingml/2006/main" noChangeArrowheads="1"/>
        </cdr:cNvSpPr>
      </cdr:nvSpPr>
      <cdr:spPr bwMode="auto">
        <a:xfrm xmlns:a="http://schemas.openxmlformats.org/drawingml/2006/main">
          <a:off x="40394" y="5439971"/>
          <a:ext cx="2130135" cy="3432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7432" tIns="32004" rIns="0" bIns="32004" anchor="ctr" upright="1">
          <a:spAutoFit/>
        </a:bodyPr>
        <a:lstStyle xmlns:a="http://schemas.openxmlformats.org/drawingml/2006/main"/>
        <a:p xmlns:a="http://schemas.openxmlformats.org/drawingml/2006/main">
          <a:pPr algn="l" rtl="0">
            <a:defRPr sz="1000"/>
          </a:pPr>
          <a:r>
            <a:rPr lang="en-NZ" sz="18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Source: Statistics NZ</a:t>
          </a:r>
        </a:p>
      </cdr:txBody>
    </cdr:sp>
  </cdr:relSizeAnchor>
</c:userShapes>
</file>

<file path=xl/drawings/drawing19.xml><?xml version="1.0" encoding="utf-8"?>
<c:userShapes xmlns:c="http://schemas.openxmlformats.org/drawingml/2006/chart">
  <cdr:relSizeAnchor xmlns:cdr="http://schemas.openxmlformats.org/drawingml/2006/chartDrawing">
    <cdr:from>
      <cdr:x>0.07153</cdr:x>
      <cdr:y>0.09067</cdr:y>
    </cdr:from>
    <cdr:to>
      <cdr:x>0.20472</cdr:x>
      <cdr:y>0.1471</cdr:y>
    </cdr:to>
    <cdr:sp macro="" textlink="">
      <cdr:nvSpPr>
        <cdr:cNvPr id="4" name="TextBox 3">
          <a:extLst xmlns:a="http://schemas.openxmlformats.org/drawingml/2006/main">
            <a:ext uri="{FF2B5EF4-FFF2-40B4-BE49-F238E27FC236}">
              <a16:creationId xmlns:a16="http://schemas.microsoft.com/office/drawing/2014/main" id="{26750A64-4626-4D49-BD34-6DD31AC7CC7D}"/>
            </a:ext>
          </a:extLst>
        </cdr:cNvPr>
        <cdr:cNvSpPr txBox="1"/>
      </cdr:nvSpPr>
      <cdr:spPr>
        <a:xfrm xmlns:a="http://schemas.openxmlformats.org/drawingml/2006/main">
          <a:off x="295694" y="282421"/>
          <a:ext cx="550588" cy="1757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800" b="0">
              <a:latin typeface="Arial" pitchFamily="34" charset="0"/>
              <a:cs typeface="Arial" pitchFamily="34" charset="0"/>
            </a:rPr>
            <a:t>(000)</a:t>
          </a:r>
        </a:p>
      </cdr:txBody>
    </cdr:sp>
  </cdr:relSizeAnchor>
  <cdr:relSizeAnchor xmlns:cdr="http://schemas.openxmlformats.org/drawingml/2006/chartDrawing">
    <cdr:from>
      <cdr:x>0.01196</cdr:x>
      <cdr:y>0.94025</cdr:y>
    </cdr:from>
    <cdr:to>
      <cdr:x>0.49539</cdr:x>
      <cdr:y>1</cdr:y>
    </cdr:to>
    <cdr:sp macro="" textlink="">
      <cdr:nvSpPr>
        <cdr:cNvPr id="5" name="TextBox 4">
          <a:extLst xmlns:a="http://schemas.openxmlformats.org/drawingml/2006/main">
            <a:ext uri="{FF2B5EF4-FFF2-40B4-BE49-F238E27FC236}">
              <a16:creationId xmlns:a16="http://schemas.microsoft.com/office/drawing/2014/main" id="{83142294-06E7-41A8-9825-1A96B723D967}"/>
            </a:ext>
          </a:extLst>
        </cdr:cNvPr>
        <cdr:cNvSpPr txBox="1"/>
      </cdr:nvSpPr>
      <cdr:spPr>
        <a:xfrm xmlns:a="http://schemas.openxmlformats.org/drawingml/2006/main">
          <a:off x="49445" y="2847970"/>
          <a:ext cx="1998427" cy="18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800" b="0">
              <a:latin typeface="Arial" pitchFamily="34" charset="0"/>
              <a:cs typeface="Arial" pitchFamily="34" charset="0"/>
            </a:rPr>
            <a:t>Source: Statistics New Zealand</a:t>
          </a:r>
        </a:p>
      </cdr:txBody>
    </cdr:sp>
  </cdr:relSizeAnchor>
  <cdr:relSizeAnchor xmlns:cdr="http://schemas.openxmlformats.org/drawingml/2006/chartDrawing">
    <cdr:from>
      <cdr:x>0.40783</cdr:x>
      <cdr:y>0.82119</cdr:y>
    </cdr:from>
    <cdr:to>
      <cdr:x>0.78111</cdr:x>
      <cdr:y>0.89037</cdr:y>
    </cdr:to>
    <cdr:sp macro="" textlink="">
      <cdr:nvSpPr>
        <cdr:cNvPr id="6" name="TextBox 5">
          <a:extLst xmlns:a="http://schemas.openxmlformats.org/drawingml/2006/main">
            <a:ext uri="{FF2B5EF4-FFF2-40B4-BE49-F238E27FC236}">
              <a16:creationId xmlns:a16="http://schemas.microsoft.com/office/drawing/2014/main" id="{E0DFCB24-10C3-491D-9CD5-90672C9D166E}"/>
            </a:ext>
          </a:extLst>
        </cdr:cNvPr>
        <cdr:cNvSpPr txBox="1"/>
      </cdr:nvSpPr>
      <cdr:spPr>
        <a:xfrm xmlns:a="http://schemas.openxmlformats.org/drawingml/2006/main">
          <a:off x="1685904" y="2557738"/>
          <a:ext cx="1543084" cy="2154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800" b="0">
              <a:latin typeface="Arial" pitchFamily="34" charset="0"/>
              <a:cs typeface="Arial" pitchFamily="34" charset="0"/>
            </a:rPr>
            <a:t>Travel purpose</a:t>
          </a:r>
        </a:p>
      </cdr:txBody>
    </cdr:sp>
  </cdr:relSizeAnchor>
  <cdr:relSizeAnchor xmlns:cdr="http://schemas.openxmlformats.org/drawingml/2006/chartDrawing">
    <cdr:from>
      <cdr:x>0.06221</cdr:x>
      <cdr:y>0.00943</cdr:y>
    </cdr:from>
    <cdr:to>
      <cdr:x>0.947</cdr:x>
      <cdr:y>0.07547</cdr:y>
    </cdr:to>
    <cdr:sp macro="" textlink="">
      <cdr:nvSpPr>
        <cdr:cNvPr id="9" name="TextBox 8">
          <a:extLst xmlns:a="http://schemas.openxmlformats.org/drawingml/2006/main">
            <a:ext uri="{FF2B5EF4-FFF2-40B4-BE49-F238E27FC236}">
              <a16:creationId xmlns:a16="http://schemas.microsoft.com/office/drawing/2014/main" id="{1B5A4CB9-A06F-46BC-A2D4-11C6AB01919C}"/>
            </a:ext>
          </a:extLst>
        </cdr:cNvPr>
        <cdr:cNvSpPr txBox="1"/>
      </cdr:nvSpPr>
      <cdr:spPr>
        <a:xfrm xmlns:a="http://schemas.openxmlformats.org/drawingml/2006/main">
          <a:off x="257175" y="28575"/>
          <a:ext cx="3657600" cy="2000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NZ" sz="1100" b="1">
              <a:latin typeface="Arial" pitchFamily="34" charset="0"/>
              <a:cs typeface="Arial" pitchFamily="34" charset="0"/>
            </a:rPr>
            <a:t>Travel</a:t>
          </a:r>
          <a:r>
            <a:rPr lang="en-NZ" sz="1100" b="1" baseline="0">
              <a:latin typeface="Arial" pitchFamily="34" charset="0"/>
              <a:cs typeface="Arial" pitchFamily="34" charset="0"/>
            </a:rPr>
            <a:t> purpose of visitors from China</a:t>
          </a:r>
          <a:endParaRPr lang="en-NZ" sz="1100" b="1">
            <a:latin typeface="Arial" pitchFamily="34" charset="0"/>
            <a:cs typeface="Arial" pitchFamily="34" charset="0"/>
          </a:endParaRPr>
        </a:p>
      </cdr:txBody>
    </cdr:sp>
  </cdr:relSizeAnchor>
  <cdr:relSizeAnchor xmlns:cdr="http://schemas.openxmlformats.org/drawingml/2006/chartDrawing">
    <cdr:from>
      <cdr:x>0.21818</cdr:x>
      <cdr:y>0.05796</cdr:y>
    </cdr:from>
    <cdr:to>
      <cdr:x>0.74813</cdr:x>
      <cdr:y>0.1484</cdr:y>
    </cdr:to>
    <cdr:sp macro="" textlink="'6.1'!$A$4">
      <cdr:nvSpPr>
        <cdr:cNvPr id="7" name="TextBox 6">
          <a:extLst xmlns:a="http://schemas.openxmlformats.org/drawingml/2006/main">
            <a:ext uri="{FF2B5EF4-FFF2-40B4-BE49-F238E27FC236}">
              <a16:creationId xmlns:a16="http://schemas.microsoft.com/office/drawing/2014/main" id="{F086B7DD-7B95-4606-BE32-30F2524EC91B}"/>
            </a:ext>
          </a:extLst>
        </cdr:cNvPr>
        <cdr:cNvSpPr txBox="1"/>
      </cdr:nvSpPr>
      <cdr:spPr>
        <a:xfrm xmlns:a="http://schemas.openxmlformats.org/drawingml/2006/main">
          <a:off x="976742" y="184944"/>
          <a:ext cx="2372454" cy="28858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19E77E6-F3F8-402E-8776-22ECC6D954AB}" type="TxLink">
            <a:rPr lang="en-US" sz="1100" b="0" i="0" u="none" strike="noStrike">
              <a:solidFill>
                <a:srgbClr val="000000"/>
              </a:solidFill>
              <a:latin typeface="Arial Mäori"/>
              <a:cs typeface="Arial" pitchFamily="34" charset="0"/>
            </a:rPr>
            <a:pPr algn="ctr"/>
            <a:t>Year ended May 2013–17</a:t>
          </a:fld>
          <a:endParaRPr lang="en-NZ" sz="1000">
            <a:latin typeface="Arial" pitchFamily="34" charset="0"/>
            <a:cs typeface="Arial" pitchFamily="34" charset="0"/>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438150"/>
    <xdr:ext cx="7560000" cy="540000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229600" y="438150"/>
    <xdr:ext cx="7560000" cy="5400000"/>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6383000" y="444500"/>
    <xdr:ext cx="7560000" cy="5400000"/>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24710570" y="612321"/>
    <xdr:ext cx="8055429" cy="5400000"/>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20.xml><?xml version="1.0" encoding="utf-8"?>
<c:userShapes xmlns:c="http://schemas.openxmlformats.org/drawingml/2006/chart">
  <cdr:relSizeAnchor xmlns:cdr="http://schemas.openxmlformats.org/drawingml/2006/chartDrawing">
    <cdr:from>
      <cdr:x>0.15513</cdr:x>
      <cdr:y>0.83143</cdr:y>
    </cdr:from>
    <cdr:to>
      <cdr:x>0.85442</cdr:x>
      <cdr:y>0.89927</cdr:y>
    </cdr:to>
    <cdr:sp macro="" textlink="">
      <cdr:nvSpPr>
        <cdr:cNvPr id="3" name="TextBox 2">
          <a:extLst xmlns:a="http://schemas.openxmlformats.org/drawingml/2006/main">
            <a:ext uri="{FF2B5EF4-FFF2-40B4-BE49-F238E27FC236}">
              <a16:creationId xmlns:a16="http://schemas.microsoft.com/office/drawing/2014/main" id="{95736A2E-B1B4-42A4-B911-27BDDBC262D4}"/>
            </a:ext>
          </a:extLst>
        </cdr:cNvPr>
        <cdr:cNvSpPr txBox="1"/>
      </cdr:nvSpPr>
      <cdr:spPr>
        <a:xfrm xmlns:a="http://schemas.openxmlformats.org/drawingml/2006/main">
          <a:off x="641301" y="2621322"/>
          <a:ext cx="2890760" cy="2138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800" b="0">
              <a:latin typeface="Arial" pitchFamily="34" charset="0"/>
              <a:cs typeface="Arial" pitchFamily="34" charset="0"/>
            </a:rPr>
            <a:t>Age group (years)</a:t>
          </a:r>
        </a:p>
      </cdr:txBody>
    </cdr:sp>
  </cdr:relSizeAnchor>
  <cdr:relSizeAnchor xmlns:cdr="http://schemas.openxmlformats.org/drawingml/2006/chartDrawing">
    <cdr:from>
      <cdr:x>0</cdr:x>
      <cdr:y>0</cdr:y>
    </cdr:from>
    <cdr:to>
      <cdr:x>0.00542</cdr:x>
      <cdr:y>0.00753</cdr:y>
    </cdr:to>
    <cdr:pic>
      <cdr:nvPicPr>
        <cdr:cNvPr id="4" name="chart">
          <a:extLst xmlns:a="http://schemas.openxmlformats.org/drawingml/2006/main">
            <a:ext uri="{FF2B5EF4-FFF2-40B4-BE49-F238E27FC236}">
              <a16:creationId xmlns:a16="http://schemas.microsoft.com/office/drawing/2014/main" id="{E0FA56BF-B12A-4582-B64B-C78C9C34347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0.15042</cdr:x>
      <cdr:y>0</cdr:y>
    </cdr:from>
    <cdr:to>
      <cdr:x>0.84534</cdr:x>
      <cdr:y>0.08555</cdr:y>
    </cdr:to>
    <cdr:sp macro="" textlink="">
      <cdr:nvSpPr>
        <cdr:cNvPr id="5" name="TextBox 4">
          <a:extLst xmlns:a="http://schemas.openxmlformats.org/drawingml/2006/main">
            <a:ext uri="{FF2B5EF4-FFF2-40B4-BE49-F238E27FC236}">
              <a16:creationId xmlns:a16="http://schemas.microsoft.com/office/drawing/2014/main" id="{C24C0AB4-5B9F-405B-9895-E2C80F8A3F21}"/>
            </a:ext>
          </a:extLst>
        </cdr:cNvPr>
        <cdr:cNvSpPr txBox="1"/>
      </cdr:nvSpPr>
      <cdr:spPr>
        <a:xfrm xmlns:a="http://schemas.openxmlformats.org/drawingml/2006/main">
          <a:off x="621814" y="0"/>
          <a:ext cx="287269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1100" b="1">
              <a:latin typeface="Arial" pitchFamily="34" charset="0"/>
              <a:cs typeface="Arial" pitchFamily="34" charset="0"/>
            </a:rPr>
            <a:t>Age of visitors from</a:t>
          </a:r>
          <a:r>
            <a:rPr lang="en-NZ" sz="1100" b="1" baseline="0">
              <a:latin typeface="Arial" pitchFamily="34" charset="0"/>
              <a:cs typeface="Arial" pitchFamily="34" charset="0"/>
            </a:rPr>
            <a:t> China</a:t>
          </a:r>
          <a:endParaRPr lang="en-NZ" sz="1100" b="1">
            <a:latin typeface="Arial" pitchFamily="34" charset="0"/>
            <a:cs typeface="Arial" pitchFamily="34" charset="0"/>
          </a:endParaRPr>
        </a:p>
      </cdr:txBody>
    </cdr:sp>
  </cdr:relSizeAnchor>
  <cdr:relSizeAnchor xmlns:cdr="http://schemas.openxmlformats.org/drawingml/2006/chartDrawing">
    <cdr:from>
      <cdr:x>0.06866</cdr:x>
      <cdr:y>0.09707</cdr:y>
    </cdr:from>
    <cdr:to>
      <cdr:x>0.18765</cdr:x>
      <cdr:y>0.15179</cdr:y>
    </cdr:to>
    <cdr:sp macro="" textlink="">
      <cdr:nvSpPr>
        <cdr:cNvPr id="6" name="TextBox 1">
          <a:extLst xmlns:a="http://schemas.openxmlformats.org/drawingml/2006/main">
            <a:ext uri="{FF2B5EF4-FFF2-40B4-BE49-F238E27FC236}">
              <a16:creationId xmlns:a16="http://schemas.microsoft.com/office/drawing/2014/main" id="{74FC3CD3-15F5-4D08-BEC4-94E864E27700}"/>
            </a:ext>
          </a:extLst>
        </cdr:cNvPr>
        <cdr:cNvSpPr txBox="1"/>
      </cdr:nvSpPr>
      <cdr:spPr>
        <a:xfrm xmlns:a="http://schemas.openxmlformats.org/drawingml/2006/main">
          <a:off x="283837" y="294006"/>
          <a:ext cx="491887" cy="1657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800" b="0">
              <a:latin typeface="Arial" pitchFamily="34" charset="0"/>
              <a:cs typeface="Arial" pitchFamily="34" charset="0"/>
            </a:rPr>
            <a:t>(000)</a:t>
          </a:r>
        </a:p>
      </cdr:txBody>
    </cdr:sp>
  </cdr:relSizeAnchor>
  <cdr:relSizeAnchor xmlns:cdr="http://schemas.openxmlformats.org/drawingml/2006/chartDrawing">
    <cdr:from>
      <cdr:x>0.00461</cdr:x>
      <cdr:y>0.94395</cdr:y>
    </cdr:from>
    <cdr:to>
      <cdr:x>0.48804</cdr:x>
      <cdr:y>1</cdr:y>
    </cdr:to>
    <cdr:sp macro="" textlink="">
      <cdr:nvSpPr>
        <cdr:cNvPr id="7" name="TextBox 1">
          <a:extLst xmlns:a="http://schemas.openxmlformats.org/drawingml/2006/main">
            <a:ext uri="{FF2B5EF4-FFF2-40B4-BE49-F238E27FC236}">
              <a16:creationId xmlns:a16="http://schemas.microsoft.com/office/drawing/2014/main" id="{9912906A-45BB-4CCC-A12A-6CEF8F59383D}"/>
            </a:ext>
          </a:extLst>
        </cdr:cNvPr>
        <cdr:cNvSpPr txBox="1"/>
      </cdr:nvSpPr>
      <cdr:spPr>
        <a:xfrm xmlns:a="http://schemas.openxmlformats.org/drawingml/2006/main">
          <a:off x="19050" y="3086100"/>
          <a:ext cx="1998427" cy="18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800" b="0">
              <a:latin typeface="Arial" pitchFamily="34" charset="0"/>
              <a:cs typeface="Arial" pitchFamily="34" charset="0"/>
            </a:rPr>
            <a:t>Source: Statistics New Zealand</a:t>
          </a:r>
        </a:p>
      </cdr:txBody>
    </cdr:sp>
  </cdr:relSizeAnchor>
  <cdr:relSizeAnchor xmlns:cdr="http://schemas.openxmlformats.org/drawingml/2006/chartDrawing">
    <cdr:from>
      <cdr:x>0.23041</cdr:x>
      <cdr:y>0.05341</cdr:y>
    </cdr:from>
    <cdr:to>
      <cdr:x>0.76037</cdr:x>
      <cdr:y>0.16038</cdr:y>
    </cdr:to>
    <cdr:sp macro="" textlink="'6.1'!$A$4">
      <cdr:nvSpPr>
        <cdr:cNvPr id="8" name="TextBox 1">
          <a:extLst xmlns:a="http://schemas.openxmlformats.org/drawingml/2006/main">
            <a:ext uri="{FF2B5EF4-FFF2-40B4-BE49-F238E27FC236}">
              <a16:creationId xmlns:a16="http://schemas.microsoft.com/office/drawing/2014/main" id="{AEB124D0-5B8B-4EC6-BAF5-9D765198DE2B}"/>
            </a:ext>
          </a:extLst>
        </cdr:cNvPr>
        <cdr:cNvSpPr txBox="1"/>
      </cdr:nvSpPr>
      <cdr:spPr>
        <a:xfrm xmlns:a="http://schemas.openxmlformats.org/drawingml/2006/main">
          <a:off x="952500" y="161775"/>
          <a:ext cx="2190750" cy="323999"/>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4486F963-2F4D-4656-B86B-C8A354ABA2B1}" type="TxLink">
            <a:rPr lang="en-US" sz="1100" b="0" i="0" u="none" strike="noStrike">
              <a:solidFill>
                <a:srgbClr val="000000"/>
              </a:solidFill>
              <a:latin typeface="Arial Mäori"/>
              <a:cs typeface="Arial" pitchFamily="34" charset="0"/>
            </a:rPr>
            <a:pPr algn="ctr"/>
            <a:t>Year ended May 2013–17</a:t>
          </a:fld>
          <a:endParaRPr lang="en-NZ" sz="1000">
            <a:latin typeface="Arial" pitchFamily="34" charset="0"/>
            <a:cs typeface="Arial" pitchFamily="34" charset="0"/>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0.00582</cdr:x>
      <cdr:y>0.00883</cdr:y>
    </cdr:to>
    <cdr:pic>
      <cdr:nvPicPr>
        <cdr:cNvPr id="2" name="chart">
          <a:extLst xmlns:a="http://schemas.openxmlformats.org/drawingml/2006/main">
            <a:ext uri="{FF2B5EF4-FFF2-40B4-BE49-F238E27FC236}">
              <a16:creationId xmlns:a16="http://schemas.microsoft.com/office/drawing/2014/main" id="{05A50E72-1C50-4E22-AC21-FEE01970691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0.09882</cdr:x>
      <cdr:y>0.82</cdr:y>
    </cdr:from>
    <cdr:to>
      <cdr:x>0.94588</cdr:x>
      <cdr:y>0.87864</cdr:y>
    </cdr:to>
    <cdr:sp macro="" textlink="">
      <cdr:nvSpPr>
        <cdr:cNvPr id="3" name="TextBox 2">
          <a:extLst xmlns:a="http://schemas.openxmlformats.org/drawingml/2006/main">
            <a:ext uri="{FF2B5EF4-FFF2-40B4-BE49-F238E27FC236}">
              <a16:creationId xmlns:a16="http://schemas.microsoft.com/office/drawing/2014/main" id="{9FD153F4-A444-4212-AB4C-96EFD0E1A89C}"/>
            </a:ext>
          </a:extLst>
        </cdr:cNvPr>
        <cdr:cNvSpPr txBox="1"/>
      </cdr:nvSpPr>
      <cdr:spPr>
        <a:xfrm xmlns:a="http://schemas.openxmlformats.org/drawingml/2006/main">
          <a:off x="408490" y="2413437"/>
          <a:ext cx="3501619" cy="1725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800" b="0">
              <a:latin typeface="Arial" pitchFamily="34" charset="0"/>
              <a:cs typeface="Arial" pitchFamily="34" charset="0"/>
            </a:rPr>
            <a:t>Length of  stay (days)</a:t>
          </a:r>
        </a:p>
      </cdr:txBody>
    </cdr:sp>
  </cdr:relSizeAnchor>
  <cdr:relSizeAnchor xmlns:cdr="http://schemas.openxmlformats.org/drawingml/2006/chartDrawing">
    <cdr:from>
      <cdr:x>0.06942</cdr:x>
      <cdr:y>0.09609</cdr:y>
    </cdr:from>
    <cdr:to>
      <cdr:x>0.22157</cdr:x>
      <cdr:y>0.1638</cdr:y>
    </cdr:to>
    <cdr:sp macro="" textlink="">
      <cdr:nvSpPr>
        <cdr:cNvPr id="4" name="TextBox 3">
          <a:extLst xmlns:a="http://schemas.openxmlformats.org/drawingml/2006/main">
            <a:ext uri="{FF2B5EF4-FFF2-40B4-BE49-F238E27FC236}">
              <a16:creationId xmlns:a16="http://schemas.microsoft.com/office/drawing/2014/main" id="{6CE613D1-88C4-4510-9DCA-FD9FB8529909}"/>
            </a:ext>
          </a:extLst>
        </cdr:cNvPr>
        <cdr:cNvSpPr txBox="1"/>
      </cdr:nvSpPr>
      <cdr:spPr>
        <a:xfrm xmlns:a="http://schemas.openxmlformats.org/drawingml/2006/main">
          <a:off x="286989" y="282807"/>
          <a:ext cx="628965" cy="199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800" b="0">
              <a:latin typeface="Arial" pitchFamily="34" charset="0"/>
              <a:cs typeface="Arial" pitchFamily="34" charset="0"/>
            </a:rPr>
            <a:t>(000)</a:t>
          </a:r>
        </a:p>
      </cdr:txBody>
    </cdr:sp>
  </cdr:relSizeAnchor>
  <cdr:relSizeAnchor xmlns:cdr="http://schemas.openxmlformats.org/drawingml/2006/chartDrawing">
    <cdr:from>
      <cdr:x>0.08525</cdr:x>
      <cdr:y>0.00602</cdr:y>
    </cdr:from>
    <cdr:to>
      <cdr:x>0.92627</cdr:x>
      <cdr:y>0.10307</cdr:y>
    </cdr:to>
    <cdr:sp macro="" textlink="">
      <cdr:nvSpPr>
        <cdr:cNvPr id="5" name="TextBox 4">
          <a:extLst xmlns:a="http://schemas.openxmlformats.org/drawingml/2006/main">
            <a:ext uri="{FF2B5EF4-FFF2-40B4-BE49-F238E27FC236}">
              <a16:creationId xmlns:a16="http://schemas.microsoft.com/office/drawing/2014/main" id="{FDF34135-B1CA-4485-863E-2CA72BCFE039}"/>
            </a:ext>
          </a:extLst>
        </cdr:cNvPr>
        <cdr:cNvSpPr txBox="1"/>
      </cdr:nvSpPr>
      <cdr:spPr>
        <a:xfrm xmlns:a="http://schemas.openxmlformats.org/drawingml/2006/main">
          <a:off x="352425" y="17718"/>
          <a:ext cx="3476625" cy="2856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NZ" sz="1100" b="1">
              <a:latin typeface="Arial" pitchFamily="34" charset="0"/>
              <a:cs typeface="Arial" pitchFamily="34" charset="0"/>
            </a:rPr>
            <a:t>Length of stay of visitors from</a:t>
          </a:r>
          <a:r>
            <a:rPr lang="en-NZ" sz="1100" b="1" baseline="0">
              <a:latin typeface="Arial" pitchFamily="34" charset="0"/>
              <a:cs typeface="Arial" pitchFamily="34" charset="0"/>
            </a:rPr>
            <a:t> China</a:t>
          </a:r>
          <a:endParaRPr lang="en-NZ" sz="1100" b="1">
            <a:latin typeface="Arial" pitchFamily="34" charset="0"/>
            <a:cs typeface="Arial" pitchFamily="34" charset="0"/>
          </a:endParaRPr>
        </a:p>
      </cdr:txBody>
    </cdr:sp>
  </cdr:relSizeAnchor>
  <cdr:relSizeAnchor xmlns:cdr="http://schemas.openxmlformats.org/drawingml/2006/chartDrawing">
    <cdr:from>
      <cdr:x>0.01152</cdr:x>
      <cdr:y>0.93688</cdr:y>
    </cdr:from>
    <cdr:to>
      <cdr:x>0.49495</cdr:x>
      <cdr:y>1</cdr:y>
    </cdr:to>
    <cdr:sp macro="" textlink="">
      <cdr:nvSpPr>
        <cdr:cNvPr id="6" name="TextBox 1">
          <a:extLst xmlns:a="http://schemas.openxmlformats.org/drawingml/2006/main">
            <a:ext uri="{FF2B5EF4-FFF2-40B4-BE49-F238E27FC236}">
              <a16:creationId xmlns:a16="http://schemas.microsoft.com/office/drawing/2014/main" id="{8986054C-D114-46E7-841C-5D29731279FD}"/>
            </a:ext>
          </a:extLst>
        </cdr:cNvPr>
        <cdr:cNvSpPr txBox="1"/>
      </cdr:nvSpPr>
      <cdr:spPr>
        <a:xfrm xmlns:a="http://schemas.openxmlformats.org/drawingml/2006/main">
          <a:off x="47625" y="2686045"/>
          <a:ext cx="1998427" cy="18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800" b="0">
              <a:latin typeface="Arial" pitchFamily="34" charset="0"/>
              <a:cs typeface="Arial" pitchFamily="34" charset="0"/>
            </a:rPr>
            <a:t>Source: Statistics New Zealand</a:t>
          </a:r>
        </a:p>
      </cdr:txBody>
    </cdr:sp>
  </cdr:relSizeAnchor>
  <cdr:relSizeAnchor xmlns:cdr="http://schemas.openxmlformats.org/drawingml/2006/chartDrawing">
    <cdr:from>
      <cdr:x>0.23502</cdr:x>
      <cdr:y>0.06472</cdr:y>
    </cdr:from>
    <cdr:to>
      <cdr:x>0.76267</cdr:x>
      <cdr:y>0.16181</cdr:y>
    </cdr:to>
    <cdr:sp macro="" textlink="'6.1'!$A$4">
      <cdr:nvSpPr>
        <cdr:cNvPr id="7" name="TextBox 1">
          <a:extLst xmlns:a="http://schemas.openxmlformats.org/drawingml/2006/main">
            <a:ext uri="{FF2B5EF4-FFF2-40B4-BE49-F238E27FC236}">
              <a16:creationId xmlns:a16="http://schemas.microsoft.com/office/drawing/2014/main" id="{73A55003-6D47-482D-ADC1-9B5FCBC392DE}"/>
            </a:ext>
          </a:extLst>
        </cdr:cNvPr>
        <cdr:cNvSpPr txBox="1"/>
      </cdr:nvSpPr>
      <cdr:spPr>
        <a:xfrm xmlns:a="http://schemas.openxmlformats.org/drawingml/2006/main">
          <a:off x="971549" y="190487"/>
          <a:ext cx="2181225" cy="28576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fld id="{2571FEC2-02C5-4408-B8AB-D8BE7D8D8696}" type="TxLink">
            <a:rPr lang="en-US" sz="1100" b="0" i="0" u="none" strike="noStrike">
              <a:solidFill>
                <a:srgbClr val="000000"/>
              </a:solidFill>
              <a:latin typeface="Arial Mäori"/>
              <a:cs typeface="Arial" pitchFamily="34" charset="0"/>
            </a:rPr>
            <a:pPr algn="ctr"/>
            <a:t>Year ended May 2013–17</a:t>
          </a:fld>
          <a:endParaRPr lang="en-NZ" sz="1000">
            <a:latin typeface="Arial" pitchFamily="34" charset="0"/>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absoluteAnchor>
    <xdr:pos x="40822" y="485775"/>
    <xdr:ext cx="7560000" cy="5400000"/>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115300" y="444500"/>
    <xdr:ext cx="7560000" cy="5400000"/>
    <xdr:graphicFrame macro="">
      <xdr:nvGraphicFramePr>
        <xdr:cNvPr id="8" name="Chart 7">
          <a:extLst>
            <a:ext uri="{FF2B5EF4-FFF2-40B4-BE49-F238E27FC236}">
              <a16:creationId xmlns:a16="http://schemas.microsoft.com/office/drawing/2014/main" id="{00000000-0008-0000-0C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9</xdr:row>
      <xdr:rowOff>0</xdr:rowOff>
    </xdr:from>
    <xdr:to>
      <xdr:col>8</xdr:col>
      <xdr:colOff>294528</xdr:colOff>
      <xdr:row>43</xdr:row>
      <xdr:rowOff>146901</xdr:rowOff>
    </xdr:to>
    <xdr:graphicFrame macro="">
      <xdr:nvGraphicFramePr>
        <xdr:cNvPr id="6" name="Chart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272143</xdr:colOff>
      <xdr:row>9</xdr:row>
      <xdr:rowOff>0</xdr:rowOff>
    </xdr:from>
    <xdr:to>
      <xdr:col>20</xdr:col>
      <xdr:colOff>294529</xdr:colOff>
      <xdr:row>43</xdr:row>
      <xdr:rowOff>146901</xdr:rowOff>
    </xdr:to>
    <xdr:graphicFrame macro="">
      <xdr:nvGraphicFramePr>
        <xdr:cNvPr id="7" name="Chart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0.9515</cdr:y>
    </cdr:from>
    <cdr:to>
      <cdr:x>0.20797</cdr:x>
      <cdr:y>1</cdr:y>
    </cdr:to>
    <cdr:sp macro="" textlink="">
      <cdr:nvSpPr>
        <cdr:cNvPr id="2" name="Text 1">
          <a:extLst xmlns:a="http://schemas.openxmlformats.org/drawingml/2006/main">
            <a:ext uri="{FF2B5EF4-FFF2-40B4-BE49-F238E27FC236}">
              <a16:creationId xmlns:a16="http://schemas.microsoft.com/office/drawing/2014/main" id="{C54A1380-7606-4063-A8CD-18CDBFAAB52B}"/>
            </a:ext>
          </a:extLst>
        </cdr:cNvPr>
        <cdr:cNvSpPr txBox="1">
          <a:spLocks xmlns:a="http://schemas.openxmlformats.org/drawingml/2006/main" noChangeArrowheads="1"/>
        </cdr:cNvSpPr>
      </cdr:nvSpPr>
      <cdr:spPr bwMode="auto">
        <a:xfrm xmlns:a="http://schemas.openxmlformats.org/drawingml/2006/main">
          <a:off x="0" y="5853892"/>
          <a:ext cx="1930237" cy="298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7432" tIns="32004" rIns="0" bIns="32004"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NZ" sz="1600" b="0" i="0" u="none" strike="noStrike" baseline="0">
              <a:solidFill>
                <a:srgbClr val="000000"/>
              </a:solidFill>
              <a:latin typeface="Tahoma" pitchFamily="34" charset="0"/>
              <a:ea typeface="Tahoma" pitchFamily="34" charset="0"/>
              <a:cs typeface="Tahoma" pitchFamily="34" charset="0"/>
            </a:rPr>
            <a:t>Source: Statistics NZ</a:t>
          </a: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0.9515</cdr:y>
    </cdr:from>
    <cdr:to>
      <cdr:x>0.20797</cdr:x>
      <cdr:y>1</cdr:y>
    </cdr:to>
    <cdr:sp macro="" textlink="">
      <cdr:nvSpPr>
        <cdr:cNvPr id="2" name="Text 1">
          <a:extLst xmlns:a="http://schemas.openxmlformats.org/drawingml/2006/main">
            <a:ext uri="{FF2B5EF4-FFF2-40B4-BE49-F238E27FC236}">
              <a16:creationId xmlns:a16="http://schemas.microsoft.com/office/drawing/2014/main" id="{00A0C99C-3F00-436A-9B21-F6404ABB9417}"/>
            </a:ext>
          </a:extLst>
        </cdr:cNvPr>
        <cdr:cNvSpPr txBox="1">
          <a:spLocks xmlns:a="http://schemas.openxmlformats.org/drawingml/2006/main" noChangeArrowheads="1"/>
        </cdr:cNvSpPr>
      </cdr:nvSpPr>
      <cdr:spPr bwMode="auto">
        <a:xfrm xmlns:a="http://schemas.openxmlformats.org/drawingml/2006/main">
          <a:off x="0" y="5853892"/>
          <a:ext cx="1930237" cy="298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7432" tIns="32004" rIns="0" bIns="32004"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NZ" sz="1600" b="0" i="0" u="none" strike="noStrike" baseline="0">
              <a:solidFill>
                <a:srgbClr val="000000"/>
              </a:solidFill>
              <a:latin typeface="Tahoma" pitchFamily="34" charset="0"/>
              <a:ea typeface="Tahoma" pitchFamily="34" charset="0"/>
              <a:cs typeface="Tahoma" pitchFamily="34" charset="0"/>
            </a:rPr>
            <a:t>Source: Statistics NZ</a:t>
          </a:r>
        </a:p>
      </cdr:txBody>
    </cdr:sp>
  </cdr:relSizeAnchor>
</c:userShapes>
</file>

<file path=xl/drawings/drawing26.xml><?xml version="1.0" encoding="utf-8"?>
<xdr:wsDr xmlns:xdr="http://schemas.openxmlformats.org/drawingml/2006/spreadsheetDrawing" xmlns:a="http://schemas.openxmlformats.org/drawingml/2006/main">
  <xdr:absoluteAnchor>
    <xdr:pos x="0" y="348343"/>
    <xdr:ext cx="7560000" cy="54000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443357" y="326571"/>
    <xdr:ext cx="7560000" cy="5400000"/>
    <xdr:graphicFrame macro="">
      <xdr:nvGraphicFramePr>
        <xdr:cNvPr id="3" name="Chart 2">
          <a:extLst>
            <a:ext uri="{FF2B5EF4-FFF2-40B4-BE49-F238E27FC236}">
              <a16:creationId xmlns:a16="http://schemas.microsoft.com/office/drawing/2014/main" id="{0676D098-1065-4A18-B4A4-481417FDEE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22860" y="312420"/>
    <xdr:ext cx="7560000" cy="540000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7</xdr:col>
      <xdr:colOff>0</xdr:colOff>
      <xdr:row>39</xdr:row>
      <xdr:rowOff>0</xdr:rowOff>
    </xdr:from>
    <xdr:to>
      <xdr:col>10</xdr:col>
      <xdr:colOff>368445</xdr:colOff>
      <xdr:row>50</xdr:row>
      <xdr:rowOff>11906</xdr:rowOff>
    </xdr:to>
    <xdr:sp macro="" textlink="">
      <xdr:nvSpPr>
        <xdr:cNvPr id="7" name="Rounded Rectangle 6">
          <a:extLst>
            <a:ext uri="{FF2B5EF4-FFF2-40B4-BE49-F238E27FC236}">
              <a16:creationId xmlns:a16="http://schemas.microsoft.com/office/drawing/2014/main" id="{00000000-0008-0000-0300-000007000000}"/>
            </a:ext>
          </a:extLst>
        </xdr:cNvPr>
        <xdr:cNvSpPr/>
      </xdr:nvSpPr>
      <xdr:spPr>
        <a:xfrm>
          <a:off x="8745682" y="9663545"/>
          <a:ext cx="3433763" cy="1726406"/>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en-NZ" sz="1600">
              <a:latin typeface="Tahoma" pitchFamily="34" charset="0"/>
              <a:ea typeface="Tahoma" pitchFamily="34" charset="0"/>
              <a:cs typeface="Tahoma" pitchFamily="34" charset="0"/>
            </a:rPr>
            <a:t>Dairy, meat and wood</a:t>
          </a:r>
          <a:r>
            <a:rPr lang="en-NZ" sz="1600" baseline="0">
              <a:latin typeface="Tahoma" pitchFamily="34" charset="0"/>
              <a:ea typeface="Tahoma" pitchFamily="34" charset="0"/>
              <a:cs typeface="Tahoma" pitchFamily="34" charset="0"/>
            </a:rPr>
            <a:t> exports to China were our fastest growing export commodities. </a:t>
          </a:r>
          <a:endParaRPr lang="en-NZ" sz="1600">
            <a:latin typeface="Tahoma" pitchFamily="34" charset="0"/>
            <a:ea typeface="Tahoma" pitchFamily="34" charset="0"/>
            <a:cs typeface="Tahoma" pitchFamily="34" charset="0"/>
          </a:endParaRPr>
        </a:p>
      </xdr:txBody>
    </xdr:sp>
    <xdr:clientData/>
  </xdr:twoCellAnchor>
  <xdr:twoCellAnchor editAs="absolute">
    <xdr:from>
      <xdr:col>0</xdr:col>
      <xdr:colOff>0</xdr:colOff>
      <xdr:row>2</xdr:row>
      <xdr:rowOff>0</xdr:rowOff>
    </xdr:from>
    <xdr:to>
      <xdr:col>5</xdr:col>
      <xdr:colOff>794364</xdr:colOff>
      <xdr:row>36</xdr:row>
      <xdr:rowOff>100637</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889000</xdr:colOff>
      <xdr:row>2</xdr:row>
      <xdr:rowOff>0</xdr:rowOff>
    </xdr:from>
    <xdr:to>
      <xdr:col>15</xdr:col>
      <xdr:colOff>74216</xdr:colOff>
      <xdr:row>36</xdr:row>
      <xdr:rowOff>100637</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0.9515</cdr:y>
    </cdr:from>
    <cdr:to>
      <cdr:x>0.20797</cdr:x>
      <cdr:y>1</cdr:y>
    </cdr:to>
    <cdr:sp macro="" textlink="">
      <cdr:nvSpPr>
        <cdr:cNvPr id="2" name="Text 1">
          <a:extLst xmlns:a="http://schemas.openxmlformats.org/drawingml/2006/main">
            <a:ext uri="{FF2B5EF4-FFF2-40B4-BE49-F238E27FC236}">
              <a16:creationId xmlns:a16="http://schemas.microsoft.com/office/drawing/2014/main" id="{12331771-0283-45E7-8E48-E02716250068}"/>
            </a:ext>
          </a:extLst>
        </cdr:cNvPr>
        <cdr:cNvSpPr txBox="1">
          <a:spLocks xmlns:a="http://schemas.openxmlformats.org/drawingml/2006/main" noChangeArrowheads="1"/>
        </cdr:cNvSpPr>
      </cdr:nvSpPr>
      <cdr:spPr bwMode="auto">
        <a:xfrm xmlns:a="http://schemas.openxmlformats.org/drawingml/2006/main">
          <a:off x="0" y="5853892"/>
          <a:ext cx="1930237" cy="2983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7432" tIns="32004" rIns="0" bIns="32004"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NZ" sz="1600" b="0" i="0" u="none" strike="noStrike" baseline="0">
              <a:solidFill>
                <a:srgbClr val="000000"/>
              </a:solidFill>
              <a:latin typeface="Tahoma" pitchFamily="34" charset="0"/>
              <a:ea typeface="Tahoma" pitchFamily="34" charset="0"/>
              <a:cs typeface="Tahoma" pitchFamily="34" charset="0"/>
            </a:rPr>
            <a:t>Source: Statistics NZ</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0.94216</cdr:y>
    </cdr:from>
    <cdr:to>
      <cdr:x>0.34348</cdr:x>
      <cdr:y>1</cdr:y>
    </cdr:to>
    <cdr:sp macro="" textlink="">
      <cdr:nvSpPr>
        <cdr:cNvPr id="2" name="Text 1">
          <a:extLst xmlns:a="http://schemas.openxmlformats.org/drawingml/2006/main">
            <a:ext uri="{FF2B5EF4-FFF2-40B4-BE49-F238E27FC236}">
              <a16:creationId xmlns:a16="http://schemas.microsoft.com/office/drawing/2014/main" id="{9FB3E793-4F95-4329-868B-1A2F0C53DE71}"/>
            </a:ext>
          </a:extLst>
        </cdr:cNvPr>
        <cdr:cNvSpPr txBox="1">
          <a:spLocks xmlns:a="http://schemas.openxmlformats.org/drawingml/2006/main" noChangeArrowheads="1"/>
        </cdr:cNvSpPr>
      </cdr:nvSpPr>
      <cdr:spPr bwMode="auto">
        <a:xfrm xmlns:a="http://schemas.openxmlformats.org/drawingml/2006/main">
          <a:off x="0" y="5087670"/>
          <a:ext cx="2593274" cy="31233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27432" tIns="32004" rIns="0" bIns="32004" anchor="ctr"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NZ" sz="1600" b="0" i="0" u="none" strike="noStrike" baseline="0">
              <a:solidFill>
                <a:srgbClr val="000000"/>
              </a:solidFill>
              <a:latin typeface="Tahoma" pitchFamily="34" charset="0"/>
              <a:ea typeface="Tahoma" pitchFamily="34" charset="0"/>
              <a:cs typeface="Tahoma" pitchFamily="34" charset="0"/>
            </a:rPr>
            <a:t>Source: Statistics NZ, NZIER</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xdr:colOff>
      <xdr:row>2</xdr:row>
      <xdr:rowOff>0</xdr:rowOff>
    </xdr:from>
    <xdr:to>
      <xdr:col>8</xdr:col>
      <xdr:colOff>661147</xdr:colOff>
      <xdr:row>34</xdr:row>
      <xdr:rowOff>123263</xdr:rowOff>
    </xdr:to>
    <xdr:graphicFrame macro="">
      <xdr:nvGraphicFramePr>
        <xdr:cNvPr id="2" name="Chart 1">
          <a:extLst>
            <a:ext uri="{FF2B5EF4-FFF2-40B4-BE49-F238E27FC236}">
              <a16:creationId xmlns:a16="http://schemas.microsoft.com/office/drawing/2014/main" id="{91256115-9CD4-437E-BE72-5BA67A64E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xdr:colOff>
      <xdr:row>2</xdr:row>
      <xdr:rowOff>0</xdr:rowOff>
    </xdr:from>
    <xdr:to>
      <xdr:col>19</xdr:col>
      <xdr:colOff>627531</xdr:colOff>
      <xdr:row>36</xdr:row>
      <xdr:rowOff>0</xdr:rowOff>
    </xdr:to>
    <xdr:graphicFrame macro="">
      <xdr:nvGraphicFramePr>
        <xdr:cNvPr id="3" name="Chart 2">
          <a:extLst>
            <a:ext uri="{FF2B5EF4-FFF2-40B4-BE49-F238E27FC236}">
              <a16:creationId xmlns:a16="http://schemas.microsoft.com/office/drawing/2014/main" id="{F57FCF99-07E8-4F50-BBC5-3421DF89A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685800" y="1685925"/>
    <xdr:ext cx="7560000" cy="540000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915400" y="1619250"/>
    <xdr:ext cx="7560000" cy="5400000"/>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0.00756</cdr:x>
      <cdr:y>0.9331</cdr:y>
    </cdr:from>
    <cdr:to>
      <cdr:x>0.30616</cdr:x>
      <cdr:y>0.99294</cdr:y>
    </cdr:to>
    <cdr:sp macro="" textlink="">
      <cdr:nvSpPr>
        <cdr:cNvPr id="2" name="TextBox 1">
          <a:extLst xmlns:a="http://schemas.openxmlformats.org/drawingml/2006/main">
            <a:ext uri="{FF2B5EF4-FFF2-40B4-BE49-F238E27FC236}">
              <a16:creationId xmlns:a16="http://schemas.microsoft.com/office/drawing/2014/main" id="{772E3657-AA55-41C7-8B3D-6B256674917C}"/>
            </a:ext>
          </a:extLst>
        </cdr:cNvPr>
        <cdr:cNvSpPr txBox="1"/>
      </cdr:nvSpPr>
      <cdr:spPr>
        <a:xfrm xmlns:a="http://schemas.openxmlformats.org/drawingml/2006/main">
          <a:off x="57150" y="5038725"/>
          <a:ext cx="2257425" cy="323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600">
              <a:latin typeface="Tahoma" panose="020B0604030504040204" pitchFamily="34" charset="0"/>
              <a:ea typeface="Tahoma" panose="020B0604030504040204" pitchFamily="34" charset="0"/>
              <a:cs typeface="Tahoma" panose="020B0604030504040204" pitchFamily="34" charset="0"/>
            </a:rPr>
            <a:t>Source: Statistics NZ</a:t>
          </a:r>
        </a:p>
      </cdr:txBody>
    </cdr:sp>
  </cdr:relSizeAnchor>
</c:userShapes>
</file>

<file path=xl/drawings/drawing9.xml><?xml version="1.0" encoding="utf-8"?>
<c:userShapes xmlns:c="http://schemas.openxmlformats.org/drawingml/2006/chart">
  <cdr:relSizeAnchor xmlns:cdr="http://schemas.openxmlformats.org/drawingml/2006/chartDrawing">
    <cdr:from>
      <cdr:x>0.0189</cdr:x>
      <cdr:y>0.94368</cdr:y>
    </cdr:from>
    <cdr:to>
      <cdr:x>0.29104</cdr:x>
      <cdr:y>1</cdr:y>
    </cdr:to>
    <cdr:sp macro="" textlink="">
      <cdr:nvSpPr>
        <cdr:cNvPr id="2" name="TextBox 1">
          <a:extLst xmlns:a="http://schemas.openxmlformats.org/drawingml/2006/main">
            <a:ext uri="{FF2B5EF4-FFF2-40B4-BE49-F238E27FC236}">
              <a16:creationId xmlns:a16="http://schemas.microsoft.com/office/drawing/2014/main" id="{D9AF6065-DDB8-4471-9A0D-306F377EA482}"/>
            </a:ext>
          </a:extLst>
        </cdr:cNvPr>
        <cdr:cNvSpPr txBox="1"/>
      </cdr:nvSpPr>
      <cdr:spPr>
        <a:xfrm xmlns:a="http://schemas.openxmlformats.org/drawingml/2006/main">
          <a:off x="142875" y="5095875"/>
          <a:ext cx="2057400" cy="304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600">
              <a:latin typeface="Tahoma" panose="020B0604030504040204" pitchFamily="34" charset="0"/>
              <a:ea typeface="Tahoma" panose="020B0604030504040204" pitchFamily="34" charset="0"/>
              <a:cs typeface="Tahoma" panose="020B0604030504040204" pitchFamily="34" charset="0"/>
            </a:rPr>
            <a:t>Source: Statistics NZ</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radeCountriesAnnu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Jobs/QP%20(800)/0.%20Premium%20Members/NZCC/Dropbox%20NZCC/ChinaShareNZExport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ropbox%20NZCC\NZCC%20comtrade%20analysis%20HH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portVols_Ch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de%20grow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2013%20July%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Jobs/QP%20(800)/0.%20Premium%20Members/NZCC/Dropbox%20NZCC/ForeignInvestment_NZC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nal/Dropbox/NZCC/Jan%2015/Language%20Jan%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Jobs/QP%20(800)/0.%20Premium%20Members/NZCC/Dropbox%20NZCC/PLT_NZC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ourism%20working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ourist%20vi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B1" t="str">
            <v>Exports</v>
          </cell>
          <cell r="M1" t="str">
            <v>Imports</v>
          </cell>
        </row>
        <row r="2">
          <cell r="B2" t="str">
            <v>All countries</v>
          </cell>
          <cell r="C2" t="str">
            <v>Australia</v>
          </cell>
          <cell r="D2" t="str">
            <v>China</v>
          </cell>
          <cell r="E2" t="str">
            <v>Indonesia</v>
          </cell>
          <cell r="F2" t="str">
            <v>Japan</v>
          </cell>
          <cell r="G2" t="str">
            <v>S. Korea</v>
          </cell>
          <cell r="H2" t="str">
            <v>Malaysia</v>
          </cell>
          <cell r="I2" t="str">
            <v>Singapore</v>
          </cell>
          <cell r="J2" t="str">
            <v>UK</v>
          </cell>
          <cell r="K2" t="str">
            <v>USA</v>
          </cell>
          <cell r="L2" t="str">
            <v>Other countries</v>
          </cell>
          <cell r="M2" t="str">
            <v>All countries</v>
          </cell>
          <cell r="N2" t="str">
            <v>Australia</v>
          </cell>
          <cell r="O2" t="str">
            <v>China</v>
          </cell>
          <cell r="P2" t="str">
            <v>Indonesia</v>
          </cell>
          <cell r="Q2" t="str">
            <v>Japan</v>
          </cell>
          <cell r="R2" t="str">
            <v>S. Korea</v>
          </cell>
          <cell r="S2" t="str">
            <v>Malaysia</v>
          </cell>
          <cell r="T2" t="str">
            <v>Singapore</v>
          </cell>
          <cell r="U2" t="str">
            <v>UK</v>
          </cell>
          <cell r="V2" t="str">
            <v>USA</v>
          </cell>
          <cell r="W2" t="str">
            <v>Other countries</v>
          </cell>
        </row>
        <row r="3">
          <cell r="A3">
            <v>18688</v>
          </cell>
        </row>
        <row r="4">
          <cell r="A4">
            <v>18780</v>
          </cell>
        </row>
        <row r="5">
          <cell r="A5">
            <v>18872</v>
          </cell>
        </row>
        <row r="6">
          <cell r="A6">
            <v>18963</v>
          </cell>
        </row>
        <row r="7">
          <cell r="A7">
            <v>19054</v>
          </cell>
        </row>
        <row r="8">
          <cell r="A8">
            <v>19146</v>
          </cell>
        </row>
        <row r="9">
          <cell r="A9">
            <v>19238</v>
          </cell>
        </row>
        <row r="10">
          <cell r="A10">
            <v>19329</v>
          </cell>
        </row>
        <row r="11">
          <cell r="A11">
            <v>19419</v>
          </cell>
        </row>
        <row r="12">
          <cell r="A12">
            <v>19511</v>
          </cell>
        </row>
        <row r="13">
          <cell r="A13">
            <v>19603</v>
          </cell>
        </row>
        <row r="14">
          <cell r="A14">
            <v>19694</v>
          </cell>
        </row>
        <row r="15">
          <cell r="A15">
            <v>19784</v>
          </cell>
        </row>
        <row r="16">
          <cell r="A16">
            <v>19876</v>
          </cell>
        </row>
        <row r="17">
          <cell r="A17">
            <v>19968</v>
          </cell>
        </row>
        <row r="18">
          <cell r="A18">
            <v>20059</v>
          </cell>
        </row>
        <row r="19">
          <cell r="A19">
            <v>20149</v>
          </cell>
        </row>
        <row r="20">
          <cell r="A20">
            <v>20241</v>
          </cell>
        </row>
        <row r="21">
          <cell r="A21">
            <v>20333</v>
          </cell>
        </row>
        <row r="22">
          <cell r="A22">
            <v>20424</v>
          </cell>
        </row>
        <row r="23">
          <cell r="A23">
            <v>20515</v>
          </cell>
        </row>
        <row r="24">
          <cell r="A24">
            <v>20607</v>
          </cell>
        </row>
        <row r="25">
          <cell r="A25">
            <v>20699</v>
          </cell>
        </row>
        <row r="26">
          <cell r="A26">
            <v>20790</v>
          </cell>
        </row>
        <row r="27">
          <cell r="A27">
            <v>20880</v>
          </cell>
        </row>
        <row r="28">
          <cell r="A28">
            <v>20972</v>
          </cell>
        </row>
        <row r="29">
          <cell r="A29">
            <v>21064</v>
          </cell>
        </row>
        <row r="30">
          <cell r="A30">
            <v>21155</v>
          </cell>
        </row>
        <row r="31">
          <cell r="A31">
            <v>21245</v>
          </cell>
        </row>
        <row r="32">
          <cell r="A32">
            <v>21337</v>
          </cell>
        </row>
        <row r="33">
          <cell r="A33">
            <v>21429</v>
          </cell>
        </row>
        <row r="34">
          <cell r="A34">
            <v>21520</v>
          </cell>
        </row>
        <row r="35">
          <cell r="A35">
            <v>21610</v>
          </cell>
        </row>
        <row r="36">
          <cell r="A36">
            <v>21702</v>
          </cell>
        </row>
        <row r="37">
          <cell r="A37">
            <v>21794</v>
          </cell>
        </row>
        <row r="38">
          <cell r="A38">
            <v>21885</v>
          </cell>
        </row>
        <row r="39">
          <cell r="A39">
            <v>21976</v>
          </cell>
        </row>
        <row r="40">
          <cell r="A40">
            <v>22068</v>
          </cell>
        </row>
        <row r="41">
          <cell r="A41">
            <v>22160</v>
          </cell>
        </row>
        <row r="42">
          <cell r="A42">
            <v>22251</v>
          </cell>
        </row>
        <row r="43">
          <cell r="A43">
            <v>22341</v>
          </cell>
        </row>
        <row r="44">
          <cell r="A44">
            <v>22433</v>
          </cell>
        </row>
        <row r="45">
          <cell r="A45">
            <v>22525</v>
          </cell>
        </row>
        <row r="46">
          <cell r="A46">
            <v>22616</v>
          </cell>
        </row>
        <row r="47">
          <cell r="A47">
            <v>22706</v>
          </cell>
        </row>
        <row r="48">
          <cell r="A48">
            <v>22798</v>
          </cell>
        </row>
        <row r="49">
          <cell r="A49">
            <v>22890</v>
          </cell>
        </row>
        <row r="50">
          <cell r="A50">
            <v>22981</v>
          </cell>
        </row>
        <row r="51">
          <cell r="A51">
            <v>23071</v>
          </cell>
        </row>
        <row r="52">
          <cell r="A52">
            <v>23163</v>
          </cell>
        </row>
        <row r="53">
          <cell r="A53">
            <v>23255</v>
          </cell>
        </row>
        <row r="54">
          <cell r="A54">
            <v>23346</v>
          </cell>
        </row>
        <row r="55">
          <cell r="A55">
            <v>23437</v>
          </cell>
        </row>
        <row r="56">
          <cell r="A56">
            <v>23529</v>
          </cell>
        </row>
        <row r="57">
          <cell r="A57">
            <v>23621</v>
          </cell>
        </row>
        <row r="58">
          <cell r="A58">
            <v>23712</v>
          </cell>
        </row>
        <row r="59">
          <cell r="A59">
            <v>23802</v>
          </cell>
        </row>
        <row r="60">
          <cell r="A60">
            <v>23894</v>
          </cell>
        </row>
        <row r="61">
          <cell r="A61">
            <v>23986</v>
          </cell>
        </row>
        <row r="62">
          <cell r="A62">
            <v>24077</v>
          </cell>
        </row>
        <row r="63">
          <cell r="A63">
            <v>24167</v>
          </cell>
        </row>
        <row r="64">
          <cell r="A64">
            <v>24259</v>
          </cell>
        </row>
        <row r="65">
          <cell r="A65">
            <v>24351</v>
          </cell>
        </row>
        <row r="66">
          <cell r="A66">
            <v>24442</v>
          </cell>
        </row>
        <row r="67">
          <cell r="A67">
            <v>24532</v>
          </cell>
        </row>
        <row r="68">
          <cell r="A68">
            <v>24624</v>
          </cell>
        </row>
        <row r="69">
          <cell r="A69">
            <v>24716</v>
          </cell>
        </row>
        <row r="70">
          <cell r="A70">
            <v>24807</v>
          </cell>
        </row>
        <row r="71">
          <cell r="A71">
            <v>24898</v>
          </cell>
        </row>
        <row r="72">
          <cell r="A72">
            <v>24990</v>
          </cell>
        </row>
        <row r="73">
          <cell r="A73">
            <v>25082</v>
          </cell>
        </row>
        <row r="74">
          <cell r="A74">
            <v>25173</v>
          </cell>
        </row>
        <row r="75">
          <cell r="A75">
            <v>25263</v>
          </cell>
        </row>
        <row r="76">
          <cell r="A76">
            <v>25355</v>
          </cell>
        </row>
        <row r="77">
          <cell r="A77">
            <v>25447</v>
          </cell>
        </row>
        <row r="78">
          <cell r="A78">
            <v>25538</v>
          </cell>
        </row>
        <row r="79">
          <cell r="A79">
            <v>25628</v>
          </cell>
        </row>
        <row r="80">
          <cell r="A80">
            <v>25720</v>
          </cell>
        </row>
        <row r="81">
          <cell r="A81">
            <v>25812</v>
          </cell>
        </row>
        <row r="82">
          <cell r="A82">
            <v>25903</v>
          </cell>
        </row>
        <row r="83">
          <cell r="A83">
            <v>25993</v>
          </cell>
        </row>
        <row r="84">
          <cell r="A84">
            <v>26085</v>
          </cell>
        </row>
        <row r="85">
          <cell r="A85">
            <v>26177</v>
          </cell>
        </row>
        <row r="86">
          <cell r="A86">
            <v>26268</v>
          </cell>
        </row>
        <row r="87">
          <cell r="A87">
            <v>26359</v>
          </cell>
        </row>
        <row r="88">
          <cell r="A88">
            <v>26451</v>
          </cell>
        </row>
        <row r="89">
          <cell r="A89">
            <v>26543</v>
          </cell>
        </row>
        <row r="90">
          <cell r="A90">
            <v>26634</v>
          </cell>
        </row>
        <row r="91">
          <cell r="A91">
            <v>26724</v>
          </cell>
        </row>
        <row r="92">
          <cell r="A92">
            <v>26816</v>
          </cell>
        </row>
        <row r="93">
          <cell r="A93">
            <v>26908</v>
          </cell>
        </row>
        <row r="94">
          <cell r="A94">
            <v>26999</v>
          </cell>
        </row>
        <row r="95">
          <cell r="A95">
            <v>27089</v>
          </cell>
        </row>
        <row r="96">
          <cell r="A96">
            <v>27181</v>
          </cell>
        </row>
        <row r="97">
          <cell r="A97">
            <v>27273</v>
          </cell>
        </row>
        <row r="98">
          <cell r="A98">
            <v>27364</v>
          </cell>
        </row>
        <row r="99">
          <cell r="A99">
            <v>27454</v>
          </cell>
        </row>
        <row r="100">
          <cell r="A100">
            <v>27546</v>
          </cell>
        </row>
        <row r="101">
          <cell r="A101">
            <v>27638</v>
          </cell>
        </row>
        <row r="102">
          <cell r="A102">
            <v>27729</v>
          </cell>
        </row>
        <row r="103">
          <cell r="A103">
            <v>27820</v>
          </cell>
        </row>
        <row r="104">
          <cell r="A104">
            <v>27912</v>
          </cell>
        </row>
        <row r="105">
          <cell r="A105">
            <v>28004</v>
          </cell>
        </row>
        <row r="106">
          <cell r="A106">
            <v>28095</v>
          </cell>
        </row>
        <row r="107">
          <cell r="A107">
            <v>28185</v>
          </cell>
        </row>
        <row r="108">
          <cell r="A108">
            <v>28277</v>
          </cell>
        </row>
        <row r="109">
          <cell r="A109">
            <v>28369</v>
          </cell>
        </row>
        <row r="110">
          <cell r="A110">
            <v>28460</v>
          </cell>
        </row>
        <row r="111">
          <cell r="A111">
            <v>28550</v>
          </cell>
        </row>
        <row r="112">
          <cell r="A112">
            <v>28642</v>
          </cell>
        </row>
        <row r="113">
          <cell r="A113">
            <v>28734</v>
          </cell>
        </row>
        <row r="114">
          <cell r="A114">
            <v>28825</v>
          </cell>
        </row>
        <row r="115">
          <cell r="A115">
            <v>28915</v>
          </cell>
        </row>
        <row r="116">
          <cell r="A116">
            <v>29007</v>
          </cell>
        </row>
        <row r="117">
          <cell r="A117">
            <v>29099</v>
          </cell>
        </row>
        <row r="118">
          <cell r="A118">
            <v>29190</v>
          </cell>
        </row>
        <row r="119">
          <cell r="A119">
            <v>29281</v>
          </cell>
        </row>
        <row r="120">
          <cell r="A120">
            <v>29373</v>
          </cell>
        </row>
        <row r="121">
          <cell r="A121">
            <v>29465</v>
          </cell>
        </row>
        <row r="122">
          <cell r="A122">
            <v>29556</v>
          </cell>
        </row>
        <row r="123">
          <cell r="A123">
            <v>29646</v>
          </cell>
        </row>
        <row r="124">
          <cell r="A124">
            <v>29738</v>
          </cell>
        </row>
        <row r="125">
          <cell r="A125">
            <v>29830</v>
          </cell>
        </row>
        <row r="126">
          <cell r="A126">
            <v>29921</v>
          </cell>
        </row>
        <row r="127">
          <cell r="A127">
            <v>30011</v>
          </cell>
        </row>
        <row r="128">
          <cell r="A128">
            <v>30103</v>
          </cell>
        </row>
        <row r="129">
          <cell r="A129">
            <v>30195</v>
          </cell>
        </row>
        <row r="130">
          <cell r="A130">
            <v>30286</v>
          </cell>
        </row>
        <row r="131">
          <cell r="A131">
            <v>30376</v>
          </cell>
        </row>
        <row r="132">
          <cell r="A132">
            <v>30468</v>
          </cell>
        </row>
        <row r="133">
          <cell r="A133">
            <v>30560</v>
          </cell>
        </row>
        <row r="134">
          <cell r="A134">
            <v>30651</v>
          </cell>
        </row>
        <row r="135">
          <cell r="A135">
            <v>30742</v>
          </cell>
        </row>
        <row r="136">
          <cell r="A136">
            <v>30834</v>
          </cell>
        </row>
        <row r="137">
          <cell r="A137">
            <v>30926</v>
          </cell>
        </row>
        <row r="138">
          <cell r="A138">
            <v>31017</v>
          </cell>
        </row>
        <row r="139">
          <cell r="A139">
            <v>31107</v>
          </cell>
        </row>
        <row r="140">
          <cell r="A140">
            <v>31199</v>
          </cell>
        </row>
        <row r="141">
          <cell r="A141">
            <v>31291</v>
          </cell>
        </row>
        <row r="142">
          <cell r="A142">
            <v>31382</v>
          </cell>
        </row>
        <row r="143">
          <cell r="A143">
            <v>31472</v>
          </cell>
        </row>
        <row r="144">
          <cell r="A144">
            <v>31564</v>
          </cell>
        </row>
        <row r="145">
          <cell r="A145">
            <v>31656</v>
          </cell>
        </row>
        <row r="146">
          <cell r="A146">
            <v>31747</v>
          </cell>
        </row>
        <row r="147">
          <cell r="A147">
            <v>31837</v>
          </cell>
        </row>
        <row r="148">
          <cell r="A148">
            <v>31929</v>
          </cell>
        </row>
        <row r="149">
          <cell r="A149">
            <v>32021</v>
          </cell>
        </row>
        <row r="150">
          <cell r="A150">
            <v>32112</v>
          </cell>
        </row>
        <row r="151">
          <cell r="A151">
            <v>32203</v>
          </cell>
        </row>
        <row r="152">
          <cell r="A152">
            <v>32295</v>
          </cell>
        </row>
        <row r="153">
          <cell r="A153">
            <v>32387</v>
          </cell>
        </row>
        <row r="154">
          <cell r="A154">
            <v>32478</v>
          </cell>
          <cell r="B154">
            <v>13488170434</v>
          </cell>
          <cell r="C154">
            <v>2347373943</v>
          </cell>
          <cell r="D154">
            <v>625945896</v>
          </cell>
          <cell r="E154">
            <v>124302981</v>
          </cell>
          <cell r="F154">
            <v>2386800012</v>
          </cell>
          <cell r="G154">
            <v>313231566</v>
          </cell>
          <cell r="H154">
            <v>203977492</v>
          </cell>
          <cell r="I154">
            <v>168455461</v>
          </cell>
          <cell r="J154">
            <v>968206829</v>
          </cell>
          <cell r="K154">
            <v>1832454430</v>
          </cell>
          <cell r="L154">
            <v>4517421824</v>
          </cell>
          <cell r="M154">
            <v>11216968962</v>
          </cell>
          <cell r="N154">
            <v>2419063935</v>
          </cell>
          <cell r="O154">
            <v>134634307</v>
          </cell>
          <cell r="P154">
            <v>42167996</v>
          </cell>
          <cell r="Q154">
            <v>1902523838</v>
          </cell>
          <cell r="R154">
            <v>269536278</v>
          </cell>
          <cell r="S154">
            <v>71902687</v>
          </cell>
          <cell r="T154">
            <v>137843227</v>
          </cell>
          <cell r="U154">
            <v>962068484</v>
          </cell>
          <cell r="V154">
            <v>1856629021</v>
          </cell>
          <cell r="W154">
            <v>3420599189</v>
          </cell>
        </row>
        <row r="155">
          <cell r="A155">
            <v>32568</v>
          </cell>
          <cell r="B155">
            <v>14071218886</v>
          </cell>
          <cell r="C155">
            <v>2447604535</v>
          </cell>
          <cell r="D155">
            <v>600972772</v>
          </cell>
          <cell r="E155">
            <v>134569077</v>
          </cell>
          <cell r="F155">
            <v>2484326162</v>
          </cell>
          <cell r="G155">
            <v>388226610</v>
          </cell>
          <cell r="H155">
            <v>230709696</v>
          </cell>
          <cell r="I155">
            <v>171848900</v>
          </cell>
          <cell r="J155">
            <v>1037239091</v>
          </cell>
          <cell r="K155">
            <v>1853255011</v>
          </cell>
          <cell r="L155">
            <v>4722467032</v>
          </cell>
          <cell r="M155">
            <v>11673051847</v>
          </cell>
          <cell r="N155">
            <v>2557563111</v>
          </cell>
          <cell r="O155">
            <v>132332369</v>
          </cell>
          <cell r="P155">
            <v>66360962</v>
          </cell>
          <cell r="Q155">
            <v>2031230917</v>
          </cell>
          <cell r="R155">
            <v>280553758</v>
          </cell>
          <cell r="S155">
            <v>79741287</v>
          </cell>
          <cell r="T155">
            <v>146729306</v>
          </cell>
          <cell r="U155">
            <v>933143610</v>
          </cell>
          <cell r="V155">
            <v>1917274065</v>
          </cell>
          <cell r="W155">
            <v>3528122462</v>
          </cell>
        </row>
        <row r="156">
          <cell r="A156">
            <v>32660</v>
          </cell>
          <cell r="B156">
            <v>14905379233</v>
          </cell>
          <cell r="C156">
            <v>2603823439</v>
          </cell>
          <cell r="D156">
            <v>539519145</v>
          </cell>
          <cell r="E156">
            <v>149589677</v>
          </cell>
          <cell r="F156">
            <v>2660254414</v>
          </cell>
          <cell r="G156">
            <v>468810454</v>
          </cell>
          <cell r="H156">
            <v>247518775</v>
          </cell>
          <cell r="I156">
            <v>174920782</v>
          </cell>
          <cell r="J156">
            <v>1036182851</v>
          </cell>
          <cell r="K156">
            <v>1975279300</v>
          </cell>
          <cell r="L156">
            <v>5049480396</v>
          </cell>
          <cell r="M156">
            <v>12491430255</v>
          </cell>
          <cell r="N156">
            <v>2672935759</v>
          </cell>
          <cell r="O156">
            <v>141078507</v>
          </cell>
          <cell r="P156">
            <v>82144008</v>
          </cell>
          <cell r="Q156">
            <v>2337740696</v>
          </cell>
          <cell r="R156">
            <v>300382775</v>
          </cell>
          <cell r="S156">
            <v>81508251</v>
          </cell>
          <cell r="T156">
            <v>149229027</v>
          </cell>
          <cell r="U156">
            <v>954246535</v>
          </cell>
          <cell r="V156">
            <v>2049708632</v>
          </cell>
          <cell r="W156">
            <v>3722456065</v>
          </cell>
        </row>
        <row r="157">
          <cell r="A157">
            <v>32752</v>
          </cell>
          <cell r="B157">
            <v>14923139531</v>
          </cell>
          <cell r="C157">
            <v>2686959360</v>
          </cell>
          <cell r="D157">
            <v>465678795</v>
          </cell>
          <cell r="E157">
            <v>160130707</v>
          </cell>
          <cell r="F157">
            <v>2594771407</v>
          </cell>
          <cell r="G157">
            <v>492644201</v>
          </cell>
          <cell r="H157">
            <v>245431712</v>
          </cell>
          <cell r="I157">
            <v>175002019</v>
          </cell>
          <cell r="J157">
            <v>991142283</v>
          </cell>
          <cell r="K157">
            <v>1993176078</v>
          </cell>
          <cell r="L157">
            <v>5118202969</v>
          </cell>
          <cell r="M157">
            <v>13361770851</v>
          </cell>
          <cell r="N157">
            <v>2863348615</v>
          </cell>
          <cell r="O157">
            <v>152426483</v>
          </cell>
          <cell r="P157">
            <v>124046774</v>
          </cell>
          <cell r="Q157">
            <v>2492238261</v>
          </cell>
          <cell r="R157">
            <v>282152322</v>
          </cell>
          <cell r="S157">
            <v>86873974</v>
          </cell>
          <cell r="T157">
            <v>164261212</v>
          </cell>
          <cell r="U157">
            <v>1059467322</v>
          </cell>
          <cell r="V157">
            <v>2080892013</v>
          </cell>
          <cell r="W157">
            <v>4056063875</v>
          </cell>
        </row>
        <row r="158">
          <cell r="A158">
            <v>32843</v>
          </cell>
          <cell r="B158">
            <v>14819510051</v>
          </cell>
          <cell r="C158">
            <v>2803907696</v>
          </cell>
          <cell r="D158">
            <v>291948140</v>
          </cell>
          <cell r="E158">
            <v>139391602</v>
          </cell>
          <cell r="F158">
            <v>2572712057</v>
          </cell>
          <cell r="G158">
            <v>493659087</v>
          </cell>
          <cell r="H158">
            <v>239220619</v>
          </cell>
          <cell r="I158">
            <v>164178692</v>
          </cell>
          <cell r="J158">
            <v>1057385917</v>
          </cell>
          <cell r="K158">
            <v>1944643219</v>
          </cell>
          <cell r="L158">
            <v>5112463022</v>
          </cell>
          <cell r="M158">
            <v>14710119947</v>
          </cell>
          <cell r="N158">
            <v>3044630791</v>
          </cell>
          <cell r="O158">
            <v>159479054</v>
          </cell>
          <cell r="P158">
            <v>128227400</v>
          </cell>
          <cell r="Q158">
            <v>2710260444</v>
          </cell>
          <cell r="R158">
            <v>291401493</v>
          </cell>
          <cell r="S158">
            <v>90554845</v>
          </cell>
          <cell r="T158">
            <v>184153727</v>
          </cell>
          <cell r="U158">
            <v>1301541245</v>
          </cell>
          <cell r="V158">
            <v>2450490993</v>
          </cell>
          <cell r="W158">
            <v>4349379955</v>
          </cell>
        </row>
        <row r="159">
          <cell r="A159">
            <v>32933</v>
          </cell>
          <cell r="B159">
            <v>15056486912</v>
          </cell>
          <cell r="C159">
            <v>2917241040</v>
          </cell>
          <cell r="D159">
            <v>219339449</v>
          </cell>
          <cell r="E159">
            <v>138584644</v>
          </cell>
          <cell r="F159">
            <v>2577102576</v>
          </cell>
          <cell r="G159">
            <v>511834205</v>
          </cell>
          <cell r="H159">
            <v>241474695</v>
          </cell>
          <cell r="I159">
            <v>167006975</v>
          </cell>
          <cell r="J159">
            <v>1073272229</v>
          </cell>
          <cell r="K159">
            <v>1981641773</v>
          </cell>
          <cell r="L159">
            <v>5228989326</v>
          </cell>
          <cell r="M159">
            <v>15326087782</v>
          </cell>
          <cell r="N159">
            <v>3125092028</v>
          </cell>
          <cell r="O159">
            <v>169152956</v>
          </cell>
          <cell r="P159">
            <v>106805752</v>
          </cell>
          <cell r="Q159">
            <v>2723672753</v>
          </cell>
          <cell r="R159">
            <v>289312709</v>
          </cell>
          <cell r="S159">
            <v>97994330</v>
          </cell>
          <cell r="T159">
            <v>190749454</v>
          </cell>
          <cell r="U159">
            <v>1367991359</v>
          </cell>
          <cell r="V159">
            <v>2615520747</v>
          </cell>
          <cell r="W159">
            <v>4639795694</v>
          </cell>
        </row>
        <row r="160">
          <cell r="A160">
            <v>33025</v>
          </cell>
          <cell r="B160">
            <v>15163514575</v>
          </cell>
          <cell r="C160">
            <v>2980157315</v>
          </cell>
          <cell r="D160">
            <v>157097074</v>
          </cell>
          <cell r="E160">
            <v>136788624</v>
          </cell>
          <cell r="F160">
            <v>2485550472</v>
          </cell>
          <cell r="G160">
            <v>501984983</v>
          </cell>
          <cell r="H160">
            <v>246289355</v>
          </cell>
          <cell r="I160">
            <v>171334761</v>
          </cell>
          <cell r="J160">
            <v>1093600516</v>
          </cell>
          <cell r="K160">
            <v>1979008528</v>
          </cell>
          <cell r="L160">
            <v>5411702947</v>
          </cell>
          <cell r="M160">
            <v>15770474550</v>
          </cell>
          <cell r="N160">
            <v>3257344851</v>
          </cell>
          <cell r="O160">
            <v>172592410</v>
          </cell>
          <cell r="P160">
            <v>138016327</v>
          </cell>
          <cell r="Q160">
            <v>2652443106</v>
          </cell>
          <cell r="R160">
            <v>289080985</v>
          </cell>
          <cell r="S160">
            <v>105377966</v>
          </cell>
          <cell r="T160">
            <v>202939148</v>
          </cell>
          <cell r="U160">
            <v>1389111623</v>
          </cell>
          <cell r="V160">
            <v>2797932878</v>
          </cell>
          <cell r="W160">
            <v>4765635256</v>
          </cell>
        </row>
        <row r="161">
          <cell r="A161">
            <v>33117</v>
          </cell>
          <cell r="B161">
            <v>15501184872</v>
          </cell>
          <cell r="C161">
            <v>3056378183</v>
          </cell>
          <cell r="D161">
            <v>139474428</v>
          </cell>
          <cell r="E161">
            <v>149252168</v>
          </cell>
          <cell r="F161">
            <v>2530332050</v>
          </cell>
          <cell r="G161">
            <v>559017500</v>
          </cell>
          <cell r="H161">
            <v>262040478</v>
          </cell>
          <cell r="I161">
            <v>185901762</v>
          </cell>
          <cell r="J161">
            <v>1107865799</v>
          </cell>
          <cell r="K161">
            <v>1983769598</v>
          </cell>
          <cell r="L161">
            <v>5527152906</v>
          </cell>
          <cell r="M161">
            <v>16052158859</v>
          </cell>
          <cell r="N161">
            <v>3293082192</v>
          </cell>
          <cell r="O161">
            <v>184590733</v>
          </cell>
          <cell r="P161">
            <v>95651736</v>
          </cell>
          <cell r="Q161">
            <v>2593436015</v>
          </cell>
          <cell r="R161">
            <v>269743563</v>
          </cell>
          <cell r="S161">
            <v>110990367</v>
          </cell>
          <cell r="T161">
            <v>211184683</v>
          </cell>
          <cell r="U161">
            <v>1345598017</v>
          </cell>
          <cell r="V161">
            <v>2893932517</v>
          </cell>
          <cell r="W161">
            <v>5053949036</v>
          </cell>
        </row>
        <row r="162">
          <cell r="A162">
            <v>33208</v>
          </cell>
          <cell r="B162">
            <v>15763320379</v>
          </cell>
          <cell r="C162">
            <v>3020497601</v>
          </cell>
          <cell r="D162">
            <v>152031304</v>
          </cell>
          <cell r="E162">
            <v>159186618</v>
          </cell>
          <cell r="F162">
            <v>2559777970</v>
          </cell>
          <cell r="G162">
            <v>672851957</v>
          </cell>
          <cell r="H162">
            <v>275707103</v>
          </cell>
          <cell r="I162">
            <v>200631168</v>
          </cell>
          <cell r="J162">
            <v>1119282649</v>
          </cell>
          <cell r="K162">
            <v>2044537485</v>
          </cell>
          <cell r="L162">
            <v>5558816524</v>
          </cell>
          <cell r="M162">
            <v>15895638097</v>
          </cell>
          <cell r="N162">
            <v>3228846064</v>
          </cell>
          <cell r="O162">
            <v>190466856</v>
          </cell>
          <cell r="P162">
            <v>139406003</v>
          </cell>
          <cell r="Q162">
            <v>2467967564</v>
          </cell>
          <cell r="R162">
            <v>256492493</v>
          </cell>
          <cell r="S162">
            <v>143404930</v>
          </cell>
          <cell r="T162">
            <v>225984441</v>
          </cell>
          <cell r="U162">
            <v>1159561150</v>
          </cell>
          <cell r="V162">
            <v>2823497213</v>
          </cell>
          <cell r="W162">
            <v>5260011383</v>
          </cell>
        </row>
        <row r="163">
          <cell r="A163">
            <v>33298</v>
          </cell>
          <cell r="B163">
            <v>15758031692</v>
          </cell>
          <cell r="C163">
            <v>2974857440</v>
          </cell>
          <cell r="D163">
            <v>167632364</v>
          </cell>
          <cell r="E163">
            <v>173527443</v>
          </cell>
          <cell r="F163">
            <v>2620467057</v>
          </cell>
          <cell r="G163">
            <v>683990538</v>
          </cell>
          <cell r="H163">
            <v>381941702</v>
          </cell>
          <cell r="I163">
            <v>211752171</v>
          </cell>
          <cell r="J163">
            <v>1049811916</v>
          </cell>
          <cell r="K163">
            <v>2012695354</v>
          </cell>
          <cell r="L163">
            <v>5481355707</v>
          </cell>
          <cell r="M163">
            <v>15754716478</v>
          </cell>
          <cell r="N163">
            <v>3188227384</v>
          </cell>
          <cell r="O163">
            <v>201985390</v>
          </cell>
          <cell r="P163">
            <v>140562062</v>
          </cell>
          <cell r="Q163">
            <v>2451258562</v>
          </cell>
          <cell r="R163">
            <v>252260302</v>
          </cell>
          <cell r="S163">
            <v>143036342</v>
          </cell>
          <cell r="T163">
            <v>220640956</v>
          </cell>
          <cell r="U163">
            <v>1113895723</v>
          </cell>
          <cell r="V163">
            <v>2779647709</v>
          </cell>
          <cell r="W163">
            <v>5263202048</v>
          </cell>
        </row>
        <row r="164">
          <cell r="A164">
            <v>33390</v>
          </cell>
          <cell r="B164">
            <v>15771573236</v>
          </cell>
          <cell r="C164">
            <v>2937447348</v>
          </cell>
          <cell r="D164">
            <v>186100078</v>
          </cell>
          <cell r="E164">
            <v>166726109</v>
          </cell>
          <cell r="F164">
            <v>2611130280</v>
          </cell>
          <cell r="G164">
            <v>718940570</v>
          </cell>
          <cell r="H164">
            <v>394516888</v>
          </cell>
          <cell r="I164">
            <v>226369214</v>
          </cell>
          <cell r="J164">
            <v>1024177543</v>
          </cell>
          <cell r="K164">
            <v>2047208653</v>
          </cell>
          <cell r="L164">
            <v>5458956553</v>
          </cell>
          <cell r="M164">
            <v>15325139448</v>
          </cell>
          <cell r="N164">
            <v>3117192216</v>
          </cell>
          <cell r="O164">
            <v>217548312</v>
          </cell>
          <cell r="P164">
            <v>107856774</v>
          </cell>
          <cell r="Q164">
            <v>2337205171</v>
          </cell>
          <cell r="R164">
            <v>246257455</v>
          </cell>
          <cell r="S164">
            <v>144404385</v>
          </cell>
          <cell r="T164">
            <v>218565945</v>
          </cell>
          <cell r="U164">
            <v>1069615840</v>
          </cell>
          <cell r="V164">
            <v>2609532509</v>
          </cell>
          <cell r="W164">
            <v>5256960841</v>
          </cell>
        </row>
        <row r="165">
          <cell r="A165">
            <v>33482</v>
          </cell>
          <cell r="B165">
            <v>16098182761</v>
          </cell>
          <cell r="C165">
            <v>2989533590</v>
          </cell>
          <cell r="D165">
            <v>211728634</v>
          </cell>
          <cell r="E165">
            <v>161045715</v>
          </cell>
          <cell r="F165">
            <v>2635933901</v>
          </cell>
          <cell r="G165">
            <v>745733662</v>
          </cell>
          <cell r="H165">
            <v>400119748</v>
          </cell>
          <cell r="I165">
            <v>247449810</v>
          </cell>
          <cell r="J165">
            <v>989771249</v>
          </cell>
          <cell r="K165">
            <v>2075682178</v>
          </cell>
          <cell r="L165">
            <v>5641184274</v>
          </cell>
          <cell r="M165">
            <v>14958298498</v>
          </cell>
          <cell r="N165">
            <v>3106232185</v>
          </cell>
          <cell r="O165">
            <v>241552461</v>
          </cell>
          <cell r="P165">
            <v>102842554</v>
          </cell>
          <cell r="Q165">
            <v>2265775045</v>
          </cell>
          <cell r="R165">
            <v>242472319</v>
          </cell>
          <cell r="S165">
            <v>148408809</v>
          </cell>
          <cell r="T165">
            <v>213857618</v>
          </cell>
          <cell r="U165">
            <v>1000265749</v>
          </cell>
          <cell r="V165">
            <v>2638662414</v>
          </cell>
          <cell r="W165">
            <v>4998229344</v>
          </cell>
        </row>
        <row r="166">
          <cell r="A166">
            <v>33573</v>
          </cell>
          <cell r="B166">
            <v>16670927361</v>
          </cell>
          <cell r="C166">
            <v>3132121209</v>
          </cell>
          <cell r="D166">
            <v>277895546</v>
          </cell>
          <cell r="E166">
            <v>174890051</v>
          </cell>
          <cell r="F166">
            <v>2672286767</v>
          </cell>
          <cell r="G166">
            <v>721977377</v>
          </cell>
          <cell r="H166">
            <v>422675938</v>
          </cell>
          <cell r="I166">
            <v>263187750</v>
          </cell>
          <cell r="J166">
            <v>1035726131</v>
          </cell>
          <cell r="K166">
            <v>2129888033</v>
          </cell>
          <cell r="L166">
            <v>5840278559</v>
          </cell>
          <cell r="M166">
            <v>14525610406</v>
          </cell>
          <cell r="N166">
            <v>3208077141</v>
          </cell>
          <cell r="O166">
            <v>278207774</v>
          </cell>
          <cell r="P166">
            <v>66300092</v>
          </cell>
          <cell r="Q166">
            <v>2262971892</v>
          </cell>
          <cell r="R166">
            <v>246376311</v>
          </cell>
          <cell r="S166">
            <v>127196276</v>
          </cell>
          <cell r="T166">
            <v>197637455</v>
          </cell>
          <cell r="U166">
            <v>935021137</v>
          </cell>
          <cell r="V166">
            <v>2418629609</v>
          </cell>
          <cell r="W166">
            <v>4785192719</v>
          </cell>
        </row>
        <row r="167">
          <cell r="A167">
            <v>33664</v>
          </cell>
          <cell r="B167">
            <v>17077298551</v>
          </cell>
          <cell r="C167">
            <v>3248748764</v>
          </cell>
          <cell r="D167">
            <v>309024631</v>
          </cell>
          <cell r="E167">
            <v>198543495</v>
          </cell>
          <cell r="F167">
            <v>2640039023</v>
          </cell>
          <cell r="G167">
            <v>742951238</v>
          </cell>
          <cell r="H167">
            <v>459467922</v>
          </cell>
          <cell r="I167">
            <v>279178859</v>
          </cell>
          <cell r="J167">
            <v>1070122864</v>
          </cell>
          <cell r="K167">
            <v>2208801777</v>
          </cell>
          <cell r="L167">
            <v>5920419978</v>
          </cell>
          <cell r="M167">
            <v>15028255470</v>
          </cell>
          <cell r="N167">
            <v>3290059265</v>
          </cell>
          <cell r="O167">
            <v>322360967</v>
          </cell>
          <cell r="P167">
            <v>88652773</v>
          </cell>
          <cell r="Q167">
            <v>2265723074</v>
          </cell>
          <cell r="R167">
            <v>235810885</v>
          </cell>
          <cell r="S167">
            <v>140677273</v>
          </cell>
          <cell r="T167">
            <v>358098130</v>
          </cell>
          <cell r="U167">
            <v>931698052</v>
          </cell>
          <cell r="V167">
            <v>2719883835</v>
          </cell>
          <cell r="W167">
            <v>4675291216</v>
          </cell>
        </row>
        <row r="168">
          <cell r="A168">
            <v>33756</v>
          </cell>
          <cell r="B168">
            <v>17840289398</v>
          </cell>
          <cell r="C168">
            <v>3387876918</v>
          </cell>
          <cell r="D168">
            <v>361465317</v>
          </cell>
          <cell r="E168">
            <v>232799638</v>
          </cell>
          <cell r="F168">
            <v>2715129224</v>
          </cell>
          <cell r="G168">
            <v>766644818</v>
          </cell>
          <cell r="H168">
            <v>470450662</v>
          </cell>
          <cell r="I168">
            <v>286569891</v>
          </cell>
          <cell r="J168">
            <v>1165059236</v>
          </cell>
          <cell r="K168">
            <v>2293003166</v>
          </cell>
          <cell r="L168">
            <v>6161290528</v>
          </cell>
          <cell r="M168">
            <v>15483418939</v>
          </cell>
          <cell r="N168">
            <v>3426651367</v>
          </cell>
          <cell r="O168">
            <v>354142390</v>
          </cell>
          <cell r="P168">
            <v>86988756</v>
          </cell>
          <cell r="Q168">
            <v>2375075232</v>
          </cell>
          <cell r="R168">
            <v>242940712</v>
          </cell>
          <cell r="S168">
            <v>150976442</v>
          </cell>
          <cell r="T168">
            <v>357241093</v>
          </cell>
          <cell r="U168">
            <v>938492689</v>
          </cell>
          <cell r="V168">
            <v>2807961422</v>
          </cell>
          <cell r="W168">
            <v>4742948836</v>
          </cell>
        </row>
        <row r="169">
          <cell r="A169">
            <v>33848</v>
          </cell>
          <cell r="B169">
            <v>18047483959</v>
          </cell>
          <cell r="C169">
            <v>3536694685</v>
          </cell>
          <cell r="D169">
            <v>353615839</v>
          </cell>
          <cell r="E169">
            <v>246716603</v>
          </cell>
          <cell r="F169">
            <v>2674924729</v>
          </cell>
          <cell r="G169">
            <v>753730232</v>
          </cell>
          <cell r="H169">
            <v>486691234</v>
          </cell>
          <cell r="I169">
            <v>279131548</v>
          </cell>
          <cell r="J169">
            <v>1219928875</v>
          </cell>
          <cell r="K169">
            <v>2284652029</v>
          </cell>
          <cell r="L169">
            <v>6211398185</v>
          </cell>
          <cell r="M169">
            <v>16425813026</v>
          </cell>
          <cell r="N169">
            <v>3557179060</v>
          </cell>
          <cell r="O169">
            <v>407502986</v>
          </cell>
          <cell r="P169">
            <v>102850155</v>
          </cell>
          <cell r="Q169">
            <v>2474402603</v>
          </cell>
          <cell r="R169">
            <v>268063231</v>
          </cell>
          <cell r="S169">
            <v>188652020</v>
          </cell>
          <cell r="T169">
            <v>363240079</v>
          </cell>
          <cell r="U169">
            <v>1044450177</v>
          </cell>
          <cell r="V169">
            <v>3079621986</v>
          </cell>
          <cell r="W169">
            <v>4939850729</v>
          </cell>
        </row>
        <row r="170">
          <cell r="A170">
            <v>33939</v>
          </cell>
          <cell r="B170">
            <v>18208199119</v>
          </cell>
          <cell r="C170">
            <v>3608921014</v>
          </cell>
          <cell r="D170">
            <v>359735734</v>
          </cell>
          <cell r="E170">
            <v>263708035</v>
          </cell>
          <cell r="F170">
            <v>2670504736</v>
          </cell>
          <cell r="G170">
            <v>753013949</v>
          </cell>
          <cell r="H170">
            <v>496563288</v>
          </cell>
          <cell r="I170">
            <v>302865869</v>
          </cell>
          <cell r="J170">
            <v>1170059426</v>
          </cell>
          <cell r="K170">
            <v>2249583470</v>
          </cell>
          <cell r="L170">
            <v>6333243598</v>
          </cell>
          <cell r="M170">
            <v>17130859583</v>
          </cell>
          <cell r="N170">
            <v>3621990456</v>
          </cell>
          <cell r="O170">
            <v>452074691</v>
          </cell>
          <cell r="P170">
            <v>114680220</v>
          </cell>
          <cell r="Q170">
            <v>2518335248</v>
          </cell>
          <cell r="R170">
            <v>262901110</v>
          </cell>
          <cell r="S170">
            <v>200391730</v>
          </cell>
          <cell r="T170">
            <v>372581319</v>
          </cell>
          <cell r="U170">
            <v>1082450050</v>
          </cell>
          <cell r="V170">
            <v>3331927247</v>
          </cell>
          <cell r="W170">
            <v>5173527512</v>
          </cell>
        </row>
        <row r="171">
          <cell r="A171">
            <v>34029</v>
          </cell>
          <cell r="B171">
            <v>18635329883</v>
          </cell>
          <cell r="C171">
            <v>3659365604</v>
          </cell>
          <cell r="D171">
            <v>370201811</v>
          </cell>
          <cell r="E171">
            <v>268594575</v>
          </cell>
          <cell r="F171">
            <v>2713269004</v>
          </cell>
          <cell r="G171">
            <v>772509947</v>
          </cell>
          <cell r="H171">
            <v>385850411</v>
          </cell>
          <cell r="I171">
            <v>296416720</v>
          </cell>
          <cell r="J171">
            <v>1218566238</v>
          </cell>
          <cell r="K171">
            <v>2298844994</v>
          </cell>
          <cell r="L171">
            <v>6651710579</v>
          </cell>
          <cell r="M171">
            <v>16969225361</v>
          </cell>
          <cell r="N171">
            <v>3685720136</v>
          </cell>
          <cell r="O171">
            <v>480664759</v>
          </cell>
          <cell r="P171">
            <v>123583971</v>
          </cell>
          <cell r="Q171">
            <v>2566954211</v>
          </cell>
          <cell r="R171">
            <v>276516951</v>
          </cell>
          <cell r="S171">
            <v>235664552</v>
          </cell>
          <cell r="T171">
            <v>231794021</v>
          </cell>
          <cell r="U171">
            <v>1058092135</v>
          </cell>
          <cell r="V171">
            <v>3116464559</v>
          </cell>
          <cell r="W171">
            <v>5193770066</v>
          </cell>
        </row>
        <row r="172">
          <cell r="A172">
            <v>34121</v>
          </cell>
          <cell r="B172">
            <v>18971224251</v>
          </cell>
          <cell r="C172">
            <v>3785615008</v>
          </cell>
          <cell r="D172">
            <v>368077422</v>
          </cell>
          <cell r="E172">
            <v>246468557</v>
          </cell>
          <cell r="F172">
            <v>2759071047</v>
          </cell>
          <cell r="G172">
            <v>857085762</v>
          </cell>
          <cell r="H172">
            <v>382582361</v>
          </cell>
          <cell r="I172">
            <v>289674521</v>
          </cell>
          <cell r="J172">
            <v>1216778654</v>
          </cell>
          <cell r="K172">
            <v>2256584390</v>
          </cell>
          <cell r="L172">
            <v>6809286529</v>
          </cell>
          <cell r="M172">
            <v>17332769238</v>
          </cell>
          <cell r="N172">
            <v>3747314219</v>
          </cell>
          <cell r="O172">
            <v>506659755</v>
          </cell>
          <cell r="P172">
            <v>124995183</v>
          </cell>
          <cell r="Q172">
            <v>2652635135</v>
          </cell>
          <cell r="R172">
            <v>280124341</v>
          </cell>
          <cell r="S172">
            <v>238541383</v>
          </cell>
          <cell r="T172">
            <v>238517456</v>
          </cell>
          <cell r="U172">
            <v>1061362039</v>
          </cell>
          <cell r="V172">
            <v>3198771283</v>
          </cell>
          <cell r="W172">
            <v>5283848444</v>
          </cell>
        </row>
        <row r="173">
          <cell r="A173">
            <v>34213</v>
          </cell>
          <cell r="B173">
            <v>19331739890</v>
          </cell>
          <cell r="C173">
            <v>3833906686</v>
          </cell>
          <cell r="D173">
            <v>395567775</v>
          </cell>
          <cell r="E173">
            <v>247611820</v>
          </cell>
          <cell r="F173">
            <v>2852553101</v>
          </cell>
          <cell r="G173">
            <v>928931238</v>
          </cell>
          <cell r="H173">
            <v>392006169</v>
          </cell>
          <cell r="I173">
            <v>292748309</v>
          </cell>
          <cell r="J173">
            <v>1220198423</v>
          </cell>
          <cell r="K173">
            <v>2278041049</v>
          </cell>
          <cell r="L173">
            <v>6890175320</v>
          </cell>
          <cell r="M173">
            <v>17597578271</v>
          </cell>
          <cell r="N173">
            <v>3737523306</v>
          </cell>
          <cell r="O173">
            <v>517754394</v>
          </cell>
          <cell r="P173">
            <v>121378813</v>
          </cell>
          <cell r="Q173">
            <v>2786574105</v>
          </cell>
          <cell r="R173">
            <v>275980402</v>
          </cell>
          <cell r="S173">
            <v>218666491</v>
          </cell>
          <cell r="T173">
            <v>244379752</v>
          </cell>
          <cell r="U173">
            <v>1015456921</v>
          </cell>
          <cell r="V173">
            <v>3222054760</v>
          </cell>
          <cell r="W173">
            <v>5457809327</v>
          </cell>
        </row>
        <row r="174">
          <cell r="A174">
            <v>34304</v>
          </cell>
          <cell r="B174">
            <v>19491544057</v>
          </cell>
          <cell r="C174">
            <v>3895941205</v>
          </cell>
          <cell r="D174">
            <v>391674754</v>
          </cell>
          <cell r="E174">
            <v>232945337</v>
          </cell>
          <cell r="F174">
            <v>2843250852</v>
          </cell>
          <cell r="G174">
            <v>927981558</v>
          </cell>
          <cell r="H174">
            <v>387688819</v>
          </cell>
          <cell r="I174">
            <v>268999903</v>
          </cell>
          <cell r="J174">
            <v>1183367523</v>
          </cell>
          <cell r="K174">
            <v>2259611523</v>
          </cell>
          <cell r="L174">
            <v>7100082583</v>
          </cell>
          <cell r="M174">
            <v>17781209992</v>
          </cell>
          <cell r="N174">
            <v>3795091619</v>
          </cell>
          <cell r="O174">
            <v>538833453</v>
          </cell>
          <cell r="P174">
            <v>141775611</v>
          </cell>
          <cell r="Q174">
            <v>2883626150</v>
          </cell>
          <cell r="R174">
            <v>284073380</v>
          </cell>
          <cell r="S174">
            <v>232496725</v>
          </cell>
          <cell r="T174">
            <v>252618098</v>
          </cell>
          <cell r="U174">
            <v>1036018966</v>
          </cell>
          <cell r="V174">
            <v>3170451387</v>
          </cell>
          <cell r="W174">
            <v>5446224603</v>
          </cell>
        </row>
        <row r="175">
          <cell r="A175">
            <v>34394</v>
          </cell>
          <cell r="B175">
            <v>19653546973</v>
          </cell>
          <cell r="C175">
            <v>4011510346</v>
          </cell>
          <cell r="D175">
            <v>450535426</v>
          </cell>
          <cell r="E175">
            <v>206536698</v>
          </cell>
          <cell r="F175">
            <v>2880164543</v>
          </cell>
          <cell r="G175">
            <v>918969785</v>
          </cell>
          <cell r="H175">
            <v>382133494</v>
          </cell>
          <cell r="I175">
            <v>268154844</v>
          </cell>
          <cell r="J175">
            <v>1185258245</v>
          </cell>
          <cell r="K175">
            <v>2231351240</v>
          </cell>
          <cell r="L175">
            <v>7118932352</v>
          </cell>
          <cell r="M175">
            <v>18073534010</v>
          </cell>
          <cell r="N175">
            <v>3878768794</v>
          </cell>
          <cell r="O175">
            <v>553365611</v>
          </cell>
          <cell r="P175">
            <v>134310136</v>
          </cell>
          <cell r="Q175">
            <v>2886209497</v>
          </cell>
          <cell r="R175">
            <v>284848828</v>
          </cell>
          <cell r="S175">
            <v>213428182</v>
          </cell>
          <cell r="T175">
            <v>272141051</v>
          </cell>
          <cell r="U175">
            <v>1076077200</v>
          </cell>
          <cell r="V175">
            <v>3267591447</v>
          </cell>
          <cell r="W175">
            <v>5506793264</v>
          </cell>
        </row>
        <row r="176">
          <cell r="A176">
            <v>34486</v>
          </cell>
          <cell r="B176">
            <v>19827056543</v>
          </cell>
          <cell r="C176">
            <v>4162200445</v>
          </cell>
          <cell r="D176">
            <v>528642452</v>
          </cell>
          <cell r="E176">
            <v>210146918</v>
          </cell>
          <cell r="F176">
            <v>2886845472</v>
          </cell>
          <cell r="G176">
            <v>928611354</v>
          </cell>
          <cell r="H176">
            <v>392823877</v>
          </cell>
          <cell r="I176">
            <v>269609983</v>
          </cell>
          <cell r="J176">
            <v>1182319767</v>
          </cell>
          <cell r="K176">
            <v>2228748058</v>
          </cell>
          <cell r="L176">
            <v>7037108217</v>
          </cell>
          <cell r="M176">
            <v>18468860411</v>
          </cell>
          <cell r="N176">
            <v>3942170004</v>
          </cell>
          <cell r="O176">
            <v>570127912</v>
          </cell>
          <cell r="P176">
            <v>145356458</v>
          </cell>
          <cell r="Q176">
            <v>2928107346</v>
          </cell>
          <cell r="R176">
            <v>297425578</v>
          </cell>
          <cell r="S176">
            <v>222473544</v>
          </cell>
          <cell r="T176">
            <v>296486577</v>
          </cell>
          <cell r="U176">
            <v>1111559970</v>
          </cell>
          <cell r="V176">
            <v>3321460660</v>
          </cell>
          <cell r="W176">
            <v>5633692362</v>
          </cell>
        </row>
        <row r="177">
          <cell r="A177">
            <v>34578</v>
          </cell>
          <cell r="B177">
            <v>20092588097</v>
          </cell>
          <cell r="C177">
            <v>4267873377</v>
          </cell>
          <cell r="D177">
            <v>569290825</v>
          </cell>
          <cell r="E177">
            <v>222884959</v>
          </cell>
          <cell r="F177">
            <v>2948484674</v>
          </cell>
          <cell r="G177">
            <v>945869684</v>
          </cell>
          <cell r="H177">
            <v>387036228</v>
          </cell>
          <cell r="I177">
            <v>273503710</v>
          </cell>
          <cell r="J177">
            <v>1184737181</v>
          </cell>
          <cell r="K177">
            <v>2174524904</v>
          </cell>
          <cell r="L177">
            <v>7118382555</v>
          </cell>
          <cell r="M177">
            <v>18806039911</v>
          </cell>
          <cell r="N177">
            <v>4124763819</v>
          </cell>
          <cell r="O177">
            <v>616262780</v>
          </cell>
          <cell r="P177">
            <v>152122015</v>
          </cell>
          <cell r="Q177">
            <v>2982852168</v>
          </cell>
          <cell r="R177">
            <v>303101033</v>
          </cell>
          <cell r="S177">
            <v>240027398</v>
          </cell>
          <cell r="T177">
            <v>325712360</v>
          </cell>
          <cell r="U177">
            <v>1197198127</v>
          </cell>
          <cell r="V177">
            <v>3187944871</v>
          </cell>
          <cell r="W177">
            <v>5676055340</v>
          </cell>
        </row>
        <row r="178">
          <cell r="A178">
            <v>34669</v>
          </cell>
          <cell r="B178">
            <v>20518552633</v>
          </cell>
          <cell r="C178">
            <v>4389049632</v>
          </cell>
          <cell r="D178">
            <v>568872798</v>
          </cell>
          <cell r="E178">
            <v>246655413</v>
          </cell>
          <cell r="F178">
            <v>3144783197</v>
          </cell>
          <cell r="G178">
            <v>986233746</v>
          </cell>
          <cell r="H178">
            <v>395704912</v>
          </cell>
          <cell r="I178">
            <v>275852075</v>
          </cell>
          <cell r="J178">
            <v>1237490527</v>
          </cell>
          <cell r="K178">
            <v>2259972969</v>
          </cell>
          <cell r="L178">
            <v>7013937364</v>
          </cell>
          <cell r="M178">
            <v>19980632696</v>
          </cell>
          <cell r="N178">
            <v>4295282188</v>
          </cell>
          <cell r="O178">
            <v>651873089</v>
          </cell>
          <cell r="P178">
            <v>141402792</v>
          </cell>
          <cell r="Q178">
            <v>3066236080</v>
          </cell>
          <cell r="R178">
            <v>322082204</v>
          </cell>
          <cell r="S178">
            <v>243248990</v>
          </cell>
          <cell r="T178">
            <v>354217050</v>
          </cell>
          <cell r="U178">
            <v>1238308210</v>
          </cell>
          <cell r="V178">
            <v>3799509007</v>
          </cell>
          <cell r="W178">
            <v>5868473086</v>
          </cell>
        </row>
        <row r="179">
          <cell r="A179">
            <v>34759</v>
          </cell>
          <cell r="B179">
            <v>20923012041</v>
          </cell>
          <cell r="C179">
            <v>4459620501</v>
          </cell>
          <cell r="D179">
            <v>609871400</v>
          </cell>
          <cell r="E179">
            <v>273492389</v>
          </cell>
          <cell r="F179">
            <v>3371599348</v>
          </cell>
          <cell r="G179">
            <v>1066152146</v>
          </cell>
          <cell r="H179">
            <v>384178566</v>
          </cell>
          <cell r="I179">
            <v>276643330</v>
          </cell>
          <cell r="J179">
            <v>1206277076</v>
          </cell>
          <cell r="K179">
            <v>2271679983</v>
          </cell>
          <cell r="L179">
            <v>7003497302</v>
          </cell>
          <cell r="M179">
            <v>20645797429</v>
          </cell>
          <cell r="N179">
            <v>4435230942</v>
          </cell>
          <cell r="O179">
            <v>686572213</v>
          </cell>
          <cell r="P179">
            <v>183976366</v>
          </cell>
          <cell r="Q179">
            <v>3126392642</v>
          </cell>
          <cell r="R179">
            <v>336668009</v>
          </cell>
          <cell r="S179">
            <v>246831549</v>
          </cell>
          <cell r="T179">
            <v>365094062</v>
          </cell>
          <cell r="U179">
            <v>1323395496</v>
          </cell>
          <cell r="V179">
            <v>3878786706</v>
          </cell>
          <cell r="W179">
            <v>6062849444</v>
          </cell>
        </row>
        <row r="180">
          <cell r="A180">
            <v>34851</v>
          </cell>
          <cell r="B180">
            <v>20790376404</v>
          </cell>
          <cell r="C180">
            <v>4342356565</v>
          </cell>
          <cell r="D180">
            <v>544702845</v>
          </cell>
          <cell r="E180">
            <v>301535237</v>
          </cell>
          <cell r="F180">
            <v>3416573209</v>
          </cell>
          <cell r="G180">
            <v>1035101396</v>
          </cell>
          <cell r="H180">
            <v>397281305</v>
          </cell>
          <cell r="I180">
            <v>279894051</v>
          </cell>
          <cell r="J180">
            <v>1255629302</v>
          </cell>
          <cell r="K180">
            <v>2141963216</v>
          </cell>
          <cell r="L180">
            <v>7075339278</v>
          </cell>
          <cell r="M180">
            <v>21260915198</v>
          </cell>
          <cell r="N180">
            <v>4443558952</v>
          </cell>
          <cell r="O180">
            <v>701937171</v>
          </cell>
          <cell r="P180">
            <v>201094473</v>
          </cell>
          <cell r="Q180">
            <v>3176025942</v>
          </cell>
          <cell r="R180">
            <v>333604300</v>
          </cell>
          <cell r="S180">
            <v>275640690</v>
          </cell>
          <cell r="T180">
            <v>399623209</v>
          </cell>
          <cell r="U180">
            <v>1317985670</v>
          </cell>
          <cell r="V180">
            <v>4273650841</v>
          </cell>
          <cell r="W180">
            <v>6137793950</v>
          </cell>
        </row>
        <row r="181">
          <cell r="A181">
            <v>34943</v>
          </cell>
          <cell r="B181">
            <v>20819683132</v>
          </cell>
          <cell r="C181">
            <v>4300224491</v>
          </cell>
          <cell r="D181">
            <v>507374017</v>
          </cell>
          <cell r="E181">
            <v>308915595</v>
          </cell>
          <cell r="F181">
            <v>3485028468</v>
          </cell>
          <cell r="G181">
            <v>1037770730</v>
          </cell>
          <cell r="H181">
            <v>394725523</v>
          </cell>
          <cell r="I181">
            <v>287722953</v>
          </cell>
          <cell r="J181">
            <v>1252211174</v>
          </cell>
          <cell r="K181">
            <v>2135533458</v>
          </cell>
          <cell r="L181">
            <v>7110176723</v>
          </cell>
          <cell r="M181">
            <v>21525676820</v>
          </cell>
          <cell r="N181">
            <v>4537804879</v>
          </cell>
          <cell r="O181">
            <v>722159345</v>
          </cell>
          <cell r="P181">
            <v>241915527</v>
          </cell>
          <cell r="Q181">
            <v>3063473416</v>
          </cell>
          <cell r="R181">
            <v>354201345</v>
          </cell>
          <cell r="S181">
            <v>312705923</v>
          </cell>
          <cell r="T181">
            <v>410834678</v>
          </cell>
          <cell r="U181">
            <v>1267354207</v>
          </cell>
          <cell r="V181">
            <v>4373715676</v>
          </cell>
          <cell r="W181">
            <v>6241511824</v>
          </cell>
        </row>
        <row r="182">
          <cell r="A182">
            <v>35034</v>
          </cell>
          <cell r="B182">
            <v>20786737264</v>
          </cell>
          <cell r="C182">
            <v>4269047640</v>
          </cell>
          <cell r="D182">
            <v>530389615</v>
          </cell>
          <cell r="E182">
            <v>303590494</v>
          </cell>
          <cell r="F182">
            <v>3396420152</v>
          </cell>
          <cell r="G182">
            <v>1079711815</v>
          </cell>
          <cell r="H182">
            <v>435883963</v>
          </cell>
          <cell r="I182">
            <v>289561505</v>
          </cell>
          <cell r="J182">
            <v>1232582583</v>
          </cell>
          <cell r="K182">
            <v>2061455745</v>
          </cell>
          <cell r="L182">
            <v>7188093752</v>
          </cell>
          <cell r="M182">
            <v>21250509216</v>
          </cell>
          <cell r="N182">
            <v>4584242336</v>
          </cell>
          <cell r="O182">
            <v>751921162</v>
          </cell>
          <cell r="P182">
            <v>260812398</v>
          </cell>
          <cell r="Q182">
            <v>2947591513</v>
          </cell>
          <cell r="R182">
            <v>363189181</v>
          </cell>
          <cell r="S182">
            <v>373991487</v>
          </cell>
          <cell r="T182">
            <v>411919603</v>
          </cell>
          <cell r="U182">
            <v>1246433251</v>
          </cell>
          <cell r="V182">
            <v>3942785712</v>
          </cell>
          <cell r="W182">
            <v>6367622573</v>
          </cell>
        </row>
        <row r="183">
          <cell r="A183">
            <v>35125</v>
          </cell>
          <cell r="B183">
            <v>20395484788</v>
          </cell>
          <cell r="C183">
            <v>4192843538</v>
          </cell>
          <cell r="D183">
            <v>498429717</v>
          </cell>
          <cell r="E183">
            <v>299544998</v>
          </cell>
          <cell r="F183">
            <v>3270505340</v>
          </cell>
          <cell r="G183">
            <v>1058514078</v>
          </cell>
          <cell r="H183">
            <v>460597811</v>
          </cell>
          <cell r="I183">
            <v>304916987</v>
          </cell>
          <cell r="J183">
            <v>1222636483</v>
          </cell>
          <cell r="K183">
            <v>1896454448</v>
          </cell>
          <cell r="L183">
            <v>7191041388</v>
          </cell>
          <cell r="M183">
            <v>21391308107</v>
          </cell>
          <cell r="N183">
            <v>4742788916</v>
          </cell>
          <cell r="O183">
            <v>767789912</v>
          </cell>
          <cell r="P183">
            <v>239834011</v>
          </cell>
          <cell r="Q183">
            <v>2914207049</v>
          </cell>
          <cell r="R183">
            <v>367143595</v>
          </cell>
          <cell r="S183">
            <v>396439890</v>
          </cell>
          <cell r="T183">
            <v>415680726</v>
          </cell>
          <cell r="U183">
            <v>1169935538</v>
          </cell>
          <cell r="V183">
            <v>3941638343</v>
          </cell>
          <cell r="W183">
            <v>6435850127</v>
          </cell>
        </row>
        <row r="184">
          <cell r="A184">
            <v>35217</v>
          </cell>
          <cell r="B184">
            <v>20545733580</v>
          </cell>
          <cell r="C184">
            <v>4204920801</v>
          </cell>
          <cell r="D184">
            <v>520020555</v>
          </cell>
          <cell r="E184">
            <v>305981653</v>
          </cell>
          <cell r="F184">
            <v>3302112231</v>
          </cell>
          <cell r="G184">
            <v>1027955709</v>
          </cell>
          <cell r="H184">
            <v>471093915</v>
          </cell>
          <cell r="I184">
            <v>301253679</v>
          </cell>
          <cell r="J184">
            <v>1256077266</v>
          </cell>
          <cell r="K184">
            <v>1859552619</v>
          </cell>
          <cell r="L184">
            <v>7296765152</v>
          </cell>
          <cell r="M184">
            <v>21352478145</v>
          </cell>
          <cell r="N184">
            <v>4963989705</v>
          </cell>
          <cell r="O184">
            <v>774012859</v>
          </cell>
          <cell r="P184">
            <v>229753940</v>
          </cell>
          <cell r="Q184">
            <v>2884904077</v>
          </cell>
          <cell r="R184">
            <v>378336632</v>
          </cell>
          <cell r="S184">
            <v>433340896</v>
          </cell>
          <cell r="T184">
            <v>407633547</v>
          </cell>
          <cell r="U184">
            <v>1152451499</v>
          </cell>
          <cell r="V184">
            <v>3686507004</v>
          </cell>
          <cell r="W184">
            <v>6441547986</v>
          </cell>
        </row>
        <row r="185">
          <cell r="A185">
            <v>35309</v>
          </cell>
          <cell r="B185">
            <v>20723528472</v>
          </cell>
          <cell r="C185">
            <v>4187230730</v>
          </cell>
          <cell r="D185">
            <v>554316055</v>
          </cell>
          <cell r="E185">
            <v>315540651</v>
          </cell>
          <cell r="F185">
            <v>3234930625</v>
          </cell>
          <cell r="G185">
            <v>1013057258</v>
          </cell>
          <cell r="H185">
            <v>500860671</v>
          </cell>
          <cell r="I185">
            <v>288417964</v>
          </cell>
          <cell r="J185">
            <v>1289325843</v>
          </cell>
          <cell r="K185">
            <v>1878579419</v>
          </cell>
          <cell r="L185">
            <v>7461269256</v>
          </cell>
          <cell r="M185">
            <v>21569100221</v>
          </cell>
          <cell r="N185">
            <v>5085319151</v>
          </cell>
          <cell r="O185">
            <v>800014323</v>
          </cell>
          <cell r="P185">
            <v>201106019</v>
          </cell>
          <cell r="Q185">
            <v>3036021755</v>
          </cell>
          <cell r="R185">
            <v>380246043</v>
          </cell>
          <cell r="S185">
            <v>448277572</v>
          </cell>
          <cell r="T185">
            <v>393730446</v>
          </cell>
          <cell r="U185">
            <v>1131278745</v>
          </cell>
          <cell r="V185">
            <v>3622282134</v>
          </cell>
          <cell r="W185">
            <v>6470824033</v>
          </cell>
        </row>
        <row r="186">
          <cell r="A186">
            <v>35400</v>
          </cell>
          <cell r="B186">
            <v>20875862477</v>
          </cell>
          <cell r="C186">
            <v>4262372040</v>
          </cell>
          <cell r="D186">
            <v>536859252</v>
          </cell>
          <cell r="E186">
            <v>338314508</v>
          </cell>
          <cell r="F186">
            <v>3216543670</v>
          </cell>
          <cell r="G186">
            <v>984688795</v>
          </cell>
          <cell r="H186">
            <v>476180192</v>
          </cell>
          <cell r="I186">
            <v>294764073</v>
          </cell>
          <cell r="J186">
            <v>1340760627</v>
          </cell>
          <cell r="K186">
            <v>1912790131</v>
          </cell>
          <cell r="L186">
            <v>7512589189</v>
          </cell>
          <cell r="M186">
            <v>21398785283</v>
          </cell>
          <cell r="N186">
            <v>5188191176</v>
          </cell>
          <cell r="O186">
            <v>796693345</v>
          </cell>
          <cell r="P186">
            <v>206894890</v>
          </cell>
          <cell r="Q186">
            <v>3056668089</v>
          </cell>
          <cell r="R186">
            <v>395286586</v>
          </cell>
          <cell r="S186">
            <v>415087848</v>
          </cell>
          <cell r="T186">
            <v>393428540</v>
          </cell>
          <cell r="U186">
            <v>1119921251</v>
          </cell>
          <cell r="V186">
            <v>3535967491</v>
          </cell>
          <cell r="W186">
            <v>6290646067</v>
          </cell>
        </row>
        <row r="187">
          <cell r="A187">
            <v>35490</v>
          </cell>
          <cell r="B187">
            <v>20777795367</v>
          </cell>
          <cell r="C187">
            <v>4205043257</v>
          </cell>
          <cell r="D187">
            <v>520694335</v>
          </cell>
          <cell r="E187">
            <v>357922623</v>
          </cell>
          <cell r="F187">
            <v>3138012884</v>
          </cell>
          <cell r="G187">
            <v>957402005</v>
          </cell>
          <cell r="H187">
            <v>474849553</v>
          </cell>
          <cell r="I187">
            <v>280961256</v>
          </cell>
          <cell r="J187">
            <v>1377253416</v>
          </cell>
          <cell r="K187">
            <v>1934216779</v>
          </cell>
          <cell r="L187">
            <v>7531439259</v>
          </cell>
          <cell r="M187">
            <v>21241542217</v>
          </cell>
          <cell r="N187">
            <v>5092677898</v>
          </cell>
          <cell r="O187">
            <v>824317909</v>
          </cell>
          <cell r="P187">
            <v>199309688</v>
          </cell>
          <cell r="Q187">
            <v>2973757275</v>
          </cell>
          <cell r="R187">
            <v>403286138</v>
          </cell>
          <cell r="S187">
            <v>404996561</v>
          </cell>
          <cell r="T187">
            <v>381526885</v>
          </cell>
          <cell r="U187">
            <v>1108124487</v>
          </cell>
          <cell r="V187">
            <v>3526382248</v>
          </cell>
          <cell r="W187">
            <v>6327163128</v>
          </cell>
        </row>
        <row r="188">
          <cell r="A188">
            <v>35582</v>
          </cell>
          <cell r="B188">
            <v>21033191821</v>
          </cell>
          <cell r="C188">
            <v>4275708681</v>
          </cell>
          <cell r="D188">
            <v>559973307</v>
          </cell>
          <cell r="E188">
            <v>368864963</v>
          </cell>
          <cell r="F188">
            <v>3137819864</v>
          </cell>
          <cell r="G188">
            <v>978295686</v>
          </cell>
          <cell r="H188">
            <v>490645470</v>
          </cell>
          <cell r="I188">
            <v>283888682</v>
          </cell>
          <cell r="J188">
            <v>1353743417</v>
          </cell>
          <cell r="K188">
            <v>2085186850</v>
          </cell>
          <cell r="L188">
            <v>7499064901</v>
          </cell>
          <cell r="M188">
            <v>21323625192</v>
          </cell>
          <cell r="N188">
            <v>5080059667</v>
          </cell>
          <cell r="O188">
            <v>889195424</v>
          </cell>
          <cell r="P188">
            <v>214570041</v>
          </cell>
          <cell r="Q188">
            <v>2846227292</v>
          </cell>
          <cell r="R188">
            <v>414004112</v>
          </cell>
          <cell r="S188">
            <v>396156575</v>
          </cell>
          <cell r="T188">
            <v>357267892</v>
          </cell>
          <cell r="U188">
            <v>1132985426</v>
          </cell>
          <cell r="V188">
            <v>3622896139</v>
          </cell>
          <cell r="W188">
            <v>6370262624</v>
          </cell>
        </row>
        <row r="189">
          <cell r="A189">
            <v>35674</v>
          </cell>
          <cell r="B189">
            <v>21235584801</v>
          </cell>
          <cell r="C189">
            <v>4366595837</v>
          </cell>
          <cell r="D189">
            <v>571612763</v>
          </cell>
          <cell r="E189">
            <v>366205006</v>
          </cell>
          <cell r="F189">
            <v>3142067466</v>
          </cell>
          <cell r="G189">
            <v>953566949</v>
          </cell>
          <cell r="H189">
            <v>490225929</v>
          </cell>
          <cell r="I189">
            <v>317076396</v>
          </cell>
          <cell r="J189">
            <v>1347866720</v>
          </cell>
          <cell r="K189">
            <v>2167657979</v>
          </cell>
          <cell r="L189">
            <v>7512709756</v>
          </cell>
          <cell r="M189">
            <v>21567261001</v>
          </cell>
          <cell r="N189">
            <v>5557350972</v>
          </cell>
          <cell r="O189">
            <v>948873454</v>
          </cell>
          <cell r="P189">
            <v>213396736</v>
          </cell>
          <cell r="Q189">
            <v>2587558019</v>
          </cell>
          <cell r="R189">
            <v>423941685</v>
          </cell>
          <cell r="S189">
            <v>382333416</v>
          </cell>
          <cell r="T189">
            <v>347721544</v>
          </cell>
          <cell r="U189">
            <v>1130955704</v>
          </cell>
          <cell r="V189">
            <v>3632854923</v>
          </cell>
          <cell r="W189">
            <v>6342274548</v>
          </cell>
        </row>
        <row r="190">
          <cell r="A190">
            <v>35765</v>
          </cell>
          <cell r="B190">
            <v>21457738750</v>
          </cell>
          <cell r="C190">
            <v>4380471454</v>
          </cell>
          <cell r="D190">
            <v>594693452</v>
          </cell>
          <cell r="E190">
            <v>345605507</v>
          </cell>
          <cell r="F190">
            <v>3099027315</v>
          </cell>
          <cell r="G190">
            <v>975367743</v>
          </cell>
          <cell r="H190">
            <v>512539880</v>
          </cell>
          <cell r="I190">
            <v>348389033</v>
          </cell>
          <cell r="J190">
            <v>1288398646</v>
          </cell>
          <cell r="K190">
            <v>2220894944</v>
          </cell>
          <cell r="L190">
            <v>7692350776</v>
          </cell>
          <cell r="M190">
            <v>21963754020</v>
          </cell>
          <cell r="N190">
            <v>5515875048</v>
          </cell>
          <cell r="O190">
            <v>1022870630</v>
          </cell>
          <cell r="P190">
            <v>201126473</v>
          </cell>
          <cell r="Q190">
            <v>2579515002</v>
          </cell>
          <cell r="R190">
            <v>424365599</v>
          </cell>
          <cell r="S190">
            <v>406740322</v>
          </cell>
          <cell r="T190">
            <v>328704194</v>
          </cell>
          <cell r="U190">
            <v>1116406079</v>
          </cell>
          <cell r="V190">
            <v>3880027525</v>
          </cell>
          <cell r="W190">
            <v>6488123148</v>
          </cell>
        </row>
        <row r="191">
          <cell r="A191">
            <v>35855</v>
          </cell>
          <cell r="B191">
            <v>21998173029</v>
          </cell>
          <cell r="C191">
            <v>4517427087</v>
          </cell>
          <cell r="D191">
            <v>625654041</v>
          </cell>
          <cell r="E191">
            <v>277389207</v>
          </cell>
          <cell r="F191">
            <v>3159642655</v>
          </cell>
          <cell r="G191">
            <v>877602169</v>
          </cell>
          <cell r="H191">
            <v>488533443</v>
          </cell>
          <cell r="I191">
            <v>363776701</v>
          </cell>
          <cell r="J191">
            <v>1308122805</v>
          </cell>
          <cell r="K191">
            <v>2408694497</v>
          </cell>
          <cell r="L191">
            <v>7971330424</v>
          </cell>
          <cell r="M191">
            <v>22406809338</v>
          </cell>
          <cell r="N191">
            <v>5540712009</v>
          </cell>
          <cell r="O191">
            <v>1081912348</v>
          </cell>
          <cell r="P191">
            <v>200898694</v>
          </cell>
          <cell r="Q191">
            <v>2581760259</v>
          </cell>
          <cell r="R191">
            <v>444251418</v>
          </cell>
          <cell r="S191">
            <v>421117269</v>
          </cell>
          <cell r="T191">
            <v>330372724</v>
          </cell>
          <cell r="U191">
            <v>1161805906</v>
          </cell>
          <cell r="V191">
            <v>4007545236</v>
          </cell>
          <cell r="W191">
            <v>6636433475</v>
          </cell>
        </row>
        <row r="192">
          <cell r="A192">
            <v>35947</v>
          </cell>
          <cell r="B192">
            <v>21941031326</v>
          </cell>
          <cell r="C192">
            <v>4588803972</v>
          </cell>
          <cell r="D192">
            <v>614346958</v>
          </cell>
          <cell r="E192">
            <v>220505944</v>
          </cell>
          <cell r="F192">
            <v>3038200798</v>
          </cell>
          <cell r="G192">
            <v>763253809</v>
          </cell>
          <cell r="H192">
            <v>443365565</v>
          </cell>
          <cell r="I192">
            <v>381966444</v>
          </cell>
          <cell r="J192">
            <v>1251113950</v>
          </cell>
          <cell r="K192">
            <v>2589198099</v>
          </cell>
          <cell r="L192">
            <v>8050275787</v>
          </cell>
          <cell r="M192">
            <v>22588870919</v>
          </cell>
          <cell r="N192">
            <v>5579113553</v>
          </cell>
          <cell r="O192">
            <v>1106935139</v>
          </cell>
          <cell r="P192">
            <v>204004397</v>
          </cell>
          <cell r="Q192">
            <v>2539184218</v>
          </cell>
          <cell r="R192">
            <v>444503084</v>
          </cell>
          <cell r="S192">
            <v>449517799</v>
          </cell>
          <cell r="T192">
            <v>344737922</v>
          </cell>
          <cell r="U192">
            <v>1198850794</v>
          </cell>
          <cell r="V192">
            <v>3974361963</v>
          </cell>
          <cell r="W192">
            <v>6747662050</v>
          </cell>
        </row>
        <row r="193">
          <cell r="A193">
            <v>36039</v>
          </cell>
          <cell r="B193">
            <v>22178331243</v>
          </cell>
          <cell r="C193">
            <v>4652774892</v>
          </cell>
          <cell r="D193">
            <v>633862365</v>
          </cell>
          <cell r="E193">
            <v>180942359</v>
          </cell>
          <cell r="F193">
            <v>2985658068</v>
          </cell>
          <cell r="G193">
            <v>752794926</v>
          </cell>
          <cell r="H193">
            <v>422947388</v>
          </cell>
          <cell r="I193">
            <v>354811043</v>
          </cell>
          <cell r="J193">
            <v>1247719122</v>
          </cell>
          <cell r="K193">
            <v>2734532251</v>
          </cell>
          <cell r="L193">
            <v>8212288829</v>
          </cell>
          <cell r="M193">
            <v>22538725156</v>
          </cell>
          <cell r="N193">
            <v>5094360590</v>
          </cell>
          <cell r="O193">
            <v>1142296332</v>
          </cell>
          <cell r="P193">
            <v>233964862</v>
          </cell>
          <cell r="Q193">
            <v>2624470786</v>
          </cell>
          <cell r="R193">
            <v>443208681</v>
          </cell>
          <cell r="S193">
            <v>458437131</v>
          </cell>
          <cell r="T193">
            <v>374889030</v>
          </cell>
          <cell r="U193">
            <v>1191452239</v>
          </cell>
          <cell r="V193">
            <v>4094813209</v>
          </cell>
          <cell r="W193">
            <v>6880832296</v>
          </cell>
        </row>
        <row r="194">
          <cell r="A194">
            <v>36130</v>
          </cell>
          <cell r="B194">
            <v>22415531496</v>
          </cell>
          <cell r="C194">
            <v>4720047771</v>
          </cell>
          <cell r="D194">
            <v>661285958</v>
          </cell>
          <cell r="E194">
            <v>167188348</v>
          </cell>
          <cell r="F194">
            <v>2975245885</v>
          </cell>
          <cell r="G194">
            <v>724857886</v>
          </cell>
          <cell r="H194">
            <v>392934186</v>
          </cell>
          <cell r="I194">
            <v>340675799</v>
          </cell>
          <cell r="J194">
            <v>1241392876</v>
          </cell>
          <cell r="K194">
            <v>2895659581</v>
          </cell>
          <cell r="L194">
            <v>8296243206</v>
          </cell>
          <cell r="M194">
            <v>23347666325</v>
          </cell>
          <cell r="N194">
            <v>5128781785</v>
          </cell>
          <cell r="O194">
            <v>1186901297</v>
          </cell>
          <cell r="P194">
            <v>256148872</v>
          </cell>
          <cell r="Q194">
            <v>2661406168</v>
          </cell>
          <cell r="R194">
            <v>450248209</v>
          </cell>
          <cell r="S194">
            <v>494887982</v>
          </cell>
          <cell r="T194">
            <v>422562611</v>
          </cell>
          <cell r="U194">
            <v>1185963181</v>
          </cell>
          <cell r="V194">
            <v>4478680111</v>
          </cell>
          <cell r="W194">
            <v>7082086109</v>
          </cell>
        </row>
        <row r="195">
          <cell r="A195">
            <v>36220</v>
          </cell>
          <cell r="B195">
            <v>22520890902</v>
          </cell>
          <cell r="C195">
            <v>4800461669</v>
          </cell>
          <cell r="D195">
            <v>644417449</v>
          </cell>
          <cell r="E195">
            <v>187343476</v>
          </cell>
          <cell r="F195">
            <v>2881304770</v>
          </cell>
          <cell r="G195">
            <v>828469783</v>
          </cell>
          <cell r="H195">
            <v>415041607</v>
          </cell>
          <cell r="I195">
            <v>358651410</v>
          </cell>
          <cell r="J195">
            <v>1241700632</v>
          </cell>
          <cell r="K195">
            <v>3004625097</v>
          </cell>
          <cell r="L195">
            <v>8158875009</v>
          </cell>
          <cell r="M195">
            <v>23733445985</v>
          </cell>
          <cell r="N195">
            <v>5217943838</v>
          </cell>
          <cell r="O195">
            <v>1203722798</v>
          </cell>
          <cell r="P195">
            <v>267342917</v>
          </cell>
          <cell r="Q195">
            <v>2843672484</v>
          </cell>
          <cell r="R195">
            <v>463910968</v>
          </cell>
          <cell r="S195">
            <v>513270888</v>
          </cell>
          <cell r="T195">
            <v>454397030</v>
          </cell>
          <cell r="U195">
            <v>1136089442</v>
          </cell>
          <cell r="V195">
            <v>4388647032</v>
          </cell>
          <cell r="W195">
            <v>7244448588</v>
          </cell>
        </row>
        <row r="196">
          <cell r="A196">
            <v>36312</v>
          </cell>
          <cell r="B196">
            <v>22581768807</v>
          </cell>
          <cell r="C196">
            <v>4857265187</v>
          </cell>
          <cell r="D196">
            <v>626393734</v>
          </cell>
          <cell r="E196">
            <v>196580962</v>
          </cell>
          <cell r="F196">
            <v>2893611887</v>
          </cell>
          <cell r="G196">
            <v>885952515</v>
          </cell>
          <cell r="H196">
            <v>424646432</v>
          </cell>
          <cell r="I196">
            <v>363000386</v>
          </cell>
          <cell r="J196">
            <v>1325567650</v>
          </cell>
          <cell r="K196">
            <v>2994821107</v>
          </cell>
          <cell r="L196">
            <v>8013928947</v>
          </cell>
          <cell r="M196">
            <v>24248374706</v>
          </cell>
          <cell r="N196">
            <v>5367311919</v>
          </cell>
          <cell r="O196">
            <v>1234174710</v>
          </cell>
          <cell r="P196">
            <v>266790109</v>
          </cell>
          <cell r="Q196">
            <v>3055761159</v>
          </cell>
          <cell r="R196">
            <v>503862396</v>
          </cell>
          <cell r="S196">
            <v>525447638</v>
          </cell>
          <cell r="T196">
            <v>478383261</v>
          </cell>
          <cell r="U196">
            <v>1065559632</v>
          </cell>
          <cell r="V196">
            <v>4282829389</v>
          </cell>
          <cell r="W196">
            <v>7468254493</v>
          </cell>
        </row>
        <row r="197">
          <cell r="A197">
            <v>36404</v>
          </cell>
          <cell r="B197">
            <v>23044429732</v>
          </cell>
          <cell r="C197">
            <v>4984846954</v>
          </cell>
          <cell r="D197">
            <v>641163741</v>
          </cell>
          <cell r="E197">
            <v>216815873</v>
          </cell>
          <cell r="F197">
            <v>2938996881</v>
          </cell>
          <cell r="G197">
            <v>940348524</v>
          </cell>
          <cell r="H197">
            <v>427968533</v>
          </cell>
          <cell r="I197">
            <v>390374907</v>
          </cell>
          <cell r="J197">
            <v>1450349045</v>
          </cell>
          <cell r="K197">
            <v>3105366973</v>
          </cell>
          <cell r="L197">
            <v>7948198301</v>
          </cell>
          <cell r="M197">
            <v>25290865884</v>
          </cell>
          <cell r="N197">
            <v>5583712760</v>
          </cell>
          <cell r="O197">
            <v>1334134000</v>
          </cell>
          <cell r="P197">
            <v>264604925</v>
          </cell>
          <cell r="Q197">
            <v>3207839874</v>
          </cell>
          <cell r="R197">
            <v>559025095</v>
          </cell>
          <cell r="S197">
            <v>579556867</v>
          </cell>
          <cell r="T197">
            <v>508580928</v>
          </cell>
          <cell r="U197">
            <v>1071709964</v>
          </cell>
          <cell r="V197">
            <v>4503456339</v>
          </cell>
          <cell r="W197">
            <v>7678245132</v>
          </cell>
        </row>
        <row r="198">
          <cell r="A198">
            <v>36495</v>
          </cell>
          <cell r="B198">
            <v>23582867919</v>
          </cell>
          <cell r="C198">
            <v>5133308298</v>
          </cell>
          <cell r="D198">
            <v>649362829</v>
          </cell>
          <cell r="E198">
            <v>254731416</v>
          </cell>
          <cell r="F198">
            <v>2979860811</v>
          </cell>
          <cell r="G198">
            <v>995870512</v>
          </cell>
          <cell r="H198">
            <v>432899391</v>
          </cell>
          <cell r="I198">
            <v>418830472</v>
          </cell>
          <cell r="J198">
            <v>1470908880</v>
          </cell>
          <cell r="K198">
            <v>3203702961</v>
          </cell>
          <cell r="L198">
            <v>8043392349</v>
          </cell>
          <cell r="M198">
            <v>27113565791</v>
          </cell>
          <cell r="N198">
            <v>6536181284</v>
          </cell>
          <cell r="O198">
            <v>1431634225</v>
          </cell>
          <cell r="P198">
            <v>271727746</v>
          </cell>
          <cell r="Q198">
            <v>3358037612</v>
          </cell>
          <cell r="R198">
            <v>639968015</v>
          </cell>
          <cell r="S198">
            <v>606811342</v>
          </cell>
          <cell r="T198">
            <v>531220654</v>
          </cell>
          <cell r="U198">
            <v>1103408718</v>
          </cell>
          <cell r="V198">
            <v>4494342095</v>
          </cell>
          <cell r="W198">
            <v>8140234100</v>
          </cell>
        </row>
        <row r="199">
          <cell r="A199">
            <v>36586</v>
          </cell>
          <cell r="B199">
            <v>24615051850</v>
          </cell>
          <cell r="C199">
            <v>5263680728</v>
          </cell>
          <cell r="D199">
            <v>692762666</v>
          </cell>
          <cell r="E199">
            <v>317245865</v>
          </cell>
          <cell r="F199">
            <v>3131548190</v>
          </cell>
          <cell r="G199">
            <v>1051846188</v>
          </cell>
          <cell r="H199">
            <v>459027554</v>
          </cell>
          <cell r="I199">
            <v>430803312</v>
          </cell>
          <cell r="J199">
            <v>1510972601</v>
          </cell>
          <cell r="K199">
            <v>3469715174</v>
          </cell>
          <cell r="L199">
            <v>8287449572</v>
          </cell>
          <cell r="M199">
            <v>27923692557</v>
          </cell>
          <cell r="N199">
            <v>6788072294</v>
          </cell>
          <cell r="O199">
            <v>1535349855</v>
          </cell>
          <cell r="P199">
            <v>274253293</v>
          </cell>
          <cell r="Q199">
            <v>3407145662</v>
          </cell>
          <cell r="R199">
            <v>673431098</v>
          </cell>
          <cell r="S199">
            <v>688194105</v>
          </cell>
          <cell r="T199">
            <v>537843595</v>
          </cell>
          <cell r="U199">
            <v>1104659976</v>
          </cell>
          <cell r="V199">
            <v>4530635159</v>
          </cell>
          <cell r="W199">
            <v>8384107520</v>
          </cell>
        </row>
        <row r="200">
          <cell r="A200">
            <v>36678</v>
          </cell>
          <cell r="B200">
            <v>26111196938</v>
          </cell>
          <cell r="C200">
            <v>5527604921</v>
          </cell>
          <cell r="D200">
            <v>766179438</v>
          </cell>
          <cell r="E200">
            <v>385463116</v>
          </cell>
          <cell r="F200">
            <v>3381657452</v>
          </cell>
          <cell r="G200">
            <v>1179903320</v>
          </cell>
          <cell r="H200">
            <v>490551563</v>
          </cell>
          <cell r="I200">
            <v>480630109</v>
          </cell>
          <cell r="J200">
            <v>1541530482</v>
          </cell>
          <cell r="K200">
            <v>3732904246</v>
          </cell>
          <cell r="L200">
            <v>8624772291</v>
          </cell>
          <cell r="M200">
            <v>29193111954</v>
          </cell>
          <cell r="N200">
            <v>6843403486</v>
          </cell>
          <cell r="O200">
            <v>1630323771</v>
          </cell>
          <cell r="P200">
            <v>273766990</v>
          </cell>
          <cell r="Q200">
            <v>3474195855</v>
          </cell>
          <cell r="R200">
            <v>686626783</v>
          </cell>
          <cell r="S200">
            <v>716768392</v>
          </cell>
          <cell r="T200">
            <v>538609573</v>
          </cell>
          <cell r="U200">
            <v>1160956146</v>
          </cell>
          <cell r="V200">
            <v>5126851231</v>
          </cell>
          <cell r="W200">
            <v>8741609727</v>
          </cell>
        </row>
        <row r="201">
          <cell r="A201">
            <v>36770</v>
          </cell>
          <cell r="B201">
            <v>27314301521</v>
          </cell>
          <cell r="C201">
            <v>5741079203</v>
          </cell>
          <cell r="D201">
            <v>844482784</v>
          </cell>
          <cell r="E201">
            <v>422863193</v>
          </cell>
          <cell r="F201">
            <v>3634203509</v>
          </cell>
          <cell r="G201">
            <v>1263154791</v>
          </cell>
          <cell r="H201">
            <v>538435615</v>
          </cell>
          <cell r="I201">
            <v>484759491</v>
          </cell>
          <cell r="J201">
            <v>1467986476</v>
          </cell>
          <cell r="K201">
            <v>3895201931</v>
          </cell>
          <cell r="L201">
            <v>9022134528</v>
          </cell>
          <cell r="M201">
            <v>30372626647</v>
          </cell>
          <cell r="N201">
            <v>7077721851</v>
          </cell>
          <cell r="O201">
            <v>1759913472</v>
          </cell>
          <cell r="P201">
            <v>274180345</v>
          </cell>
          <cell r="Q201">
            <v>3431369639</v>
          </cell>
          <cell r="R201">
            <v>692004346</v>
          </cell>
          <cell r="S201">
            <v>759951213</v>
          </cell>
          <cell r="T201">
            <v>530220548</v>
          </cell>
          <cell r="U201">
            <v>1160711163</v>
          </cell>
          <cell r="V201">
            <v>5374803283</v>
          </cell>
          <cell r="W201">
            <v>9311750787</v>
          </cell>
        </row>
        <row r="202">
          <cell r="A202">
            <v>36861</v>
          </cell>
          <cell r="B202">
            <v>29257135113</v>
          </cell>
          <cell r="C202">
            <v>5960378541</v>
          </cell>
          <cell r="D202">
            <v>929617550</v>
          </cell>
          <cell r="E202">
            <v>495381357</v>
          </cell>
          <cell r="F202">
            <v>3951817314</v>
          </cell>
          <cell r="G202">
            <v>1315106547</v>
          </cell>
          <cell r="H202">
            <v>598334654</v>
          </cell>
          <cell r="I202">
            <v>487403717</v>
          </cell>
          <cell r="J202">
            <v>1522724414</v>
          </cell>
          <cell r="K202">
            <v>4241743568</v>
          </cell>
          <cell r="L202">
            <v>9754627451</v>
          </cell>
          <cell r="M202">
            <v>30735647052</v>
          </cell>
          <cell r="N202">
            <v>6803841741</v>
          </cell>
          <cell r="O202">
            <v>1924489009</v>
          </cell>
          <cell r="P202">
            <v>294692883</v>
          </cell>
          <cell r="Q202">
            <v>3445146162</v>
          </cell>
          <cell r="R202">
            <v>677325497</v>
          </cell>
          <cell r="S202">
            <v>798453482</v>
          </cell>
          <cell r="T202">
            <v>511782887</v>
          </cell>
          <cell r="U202">
            <v>1173227760</v>
          </cell>
          <cell r="V202">
            <v>5293006781</v>
          </cell>
          <cell r="W202">
            <v>9813680850</v>
          </cell>
        </row>
        <row r="203">
          <cell r="A203">
            <v>36951</v>
          </cell>
          <cell r="B203">
            <v>30536337729</v>
          </cell>
          <cell r="C203">
            <v>6115799754</v>
          </cell>
          <cell r="D203">
            <v>1006273413</v>
          </cell>
          <cell r="E203">
            <v>510239147</v>
          </cell>
          <cell r="F203">
            <v>4141988239</v>
          </cell>
          <cell r="G203">
            <v>1374448604</v>
          </cell>
          <cell r="H203">
            <v>629179913</v>
          </cell>
          <cell r="I203">
            <v>470076008</v>
          </cell>
          <cell r="J203">
            <v>1535567659</v>
          </cell>
          <cell r="K203">
            <v>4333533160</v>
          </cell>
          <cell r="L203">
            <v>10419231832</v>
          </cell>
          <cell r="M203">
            <v>31463362788</v>
          </cell>
          <cell r="N203">
            <v>6850469012</v>
          </cell>
          <cell r="O203">
            <v>2037802741</v>
          </cell>
          <cell r="P203">
            <v>302944262</v>
          </cell>
          <cell r="Q203">
            <v>3404291538</v>
          </cell>
          <cell r="R203">
            <v>661013958</v>
          </cell>
          <cell r="S203">
            <v>856434581</v>
          </cell>
          <cell r="T203">
            <v>532728554</v>
          </cell>
          <cell r="U203">
            <v>1192227647</v>
          </cell>
          <cell r="V203">
            <v>5511303500</v>
          </cell>
          <cell r="W203">
            <v>10114146995</v>
          </cell>
        </row>
        <row r="204">
          <cell r="A204">
            <v>37043</v>
          </cell>
          <cell r="B204">
            <v>31999885874</v>
          </cell>
          <cell r="C204">
            <v>6083252042</v>
          </cell>
          <cell r="D204">
            <v>1125595662</v>
          </cell>
          <cell r="E204">
            <v>558591820</v>
          </cell>
          <cell r="F204">
            <v>4313513528</v>
          </cell>
          <cell r="G204">
            <v>1385550731</v>
          </cell>
          <cell r="H204">
            <v>690481041</v>
          </cell>
          <cell r="I204">
            <v>430002384</v>
          </cell>
          <cell r="J204">
            <v>1537616153</v>
          </cell>
          <cell r="K204">
            <v>4651312273</v>
          </cell>
          <cell r="L204">
            <v>11223970240</v>
          </cell>
          <cell r="M204">
            <v>31926735285</v>
          </cell>
          <cell r="N204">
            <v>7010385525</v>
          </cell>
          <cell r="O204">
            <v>2149182416</v>
          </cell>
          <cell r="P204">
            <v>398038308</v>
          </cell>
          <cell r="Q204">
            <v>3426931224</v>
          </cell>
          <cell r="R204">
            <v>700461740</v>
          </cell>
          <cell r="S204">
            <v>966197136</v>
          </cell>
          <cell r="T204">
            <v>577761057</v>
          </cell>
          <cell r="U204">
            <v>1187146920</v>
          </cell>
          <cell r="V204">
            <v>5297855367</v>
          </cell>
          <cell r="W204">
            <v>10212775592</v>
          </cell>
        </row>
        <row r="205">
          <cell r="A205">
            <v>37135</v>
          </cell>
          <cell r="B205">
            <v>32880040143</v>
          </cell>
          <cell r="C205">
            <v>6163810588</v>
          </cell>
          <cell r="D205">
            <v>1229273348</v>
          </cell>
          <cell r="E205">
            <v>579141388</v>
          </cell>
          <cell r="F205">
            <v>4276438057</v>
          </cell>
          <cell r="G205">
            <v>1387484062</v>
          </cell>
          <cell r="H205">
            <v>705175851</v>
          </cell>
          <cell r="I205">
            <v>420049631</v>
          </cell>
          <cell r="J205">
            <v>1580427992</v>
          </cell>
          <cell r="K205">
            <v>4884550692</v>
          </cell>
          <cell r="L205">
            <v>11653688534</v>
          </cell>
          <cell r="M205">
            <v>31918074213</v>
          </cell>
          <cell r="N205">
            <v>7124047519</v>
          </cell>
          <cell r="O205">
            <v>2219823963</v>
          </cell>
          <cell r="P205">
            <v>430758088</v>
          </cell>
          <cell r="Q205">
            <v>3460325581</v>
          </cell>
          <cell r="R205">
            <v>708006065</v>
          </cell>
          <cell r="S205">
            <v>980271410</v>
          </cell>
          <cell r="T205">
            <v>596018516</v>
          </cell>
          <cell r="U205">
            <v>1206322540</v>
          </cell>
          <cell r="V205">
            <v>4944630601</v>
          </cell>
          <cell r="W205">
            <v>10247869930</v>
          </cell>
        </row>
        <row r="206">
          <cell r="A206">
            <v>37226</v>
          </cell>
          <cell r="B206">
            <v>32669983204</v>
          </cell>
          <cell r="C206">
            <v>6180921070</v>
          </cell>
          <cell r="D206">
            <v>1349348690</v>
          </cell>
          <cell r="E206">
            <v>550501070</v>
          </cell>
          <cell r="F206">
            <v>4083373973</v>
          </cell>
          <cell r="G206">
            <v>1440242842</v>
          </cell>
          <cell r="H206">
            <v>697897657</v>
          </cell>
          <cell r="I206">
            <v>398557724</v>
          </cell>
          <cell r="J206">
            <v>1558236043</v>
          </cell>
          <cell r="K206">
            <v>4850620663</v>
          </cell>
          <cell r="L206">
            <v>11560283472</v>
          </cell>
          <cell r="M206">
            <v>31682158707</v>
          </cell>
          <cell r="N206">
            <v>6938658690</v>
          </cell>
          <cell r="O206">
            <v>2207385902</v>
          </cell>
          <cell r="P206">
            <v>426976696</v>
          </cell>
          <cell r="Q206">
            <v>3493441117</v>
          </cell>
          <cell r="R206">
            <v>725915478</v>
          </cell>
          <cell r="S206">
            <v>968586887</v>
          </cell>
          <cell r="T206">
            <v>618357886</v>
          </cell>
          <cell r="U206">
            <v>1218184469</v>
          </cell>
          <cell r="V206">
            <v>5042328959</v>
          </cell>
          <cell r="W206">
            <v>10042322623</v>
          </cell>
        </row>
        <row r="207">
          <cell r="A207">
            <v>37316</v>
          </cell>
          <cell r="B207">
            <v>32694739703</v>
          </cell>
          <cell r="C207">
            <v>6311950348</v>
          </cell>
          <cell r="D207">
            <v>1372297824</v>
          </cell>
          <cell r="E207">
            <v>552859945</v>
          </cell>
          <cell r="F207">
            <v>3937367663</v>
          </cell>
          <cell r="G207">
            <v>1444074176</v>
          </cell>
          <cell r="H207">
            <v>681523326</v>
          </cell>
          <cell r="I207">
            <v>400794475</v>
          </cell>
          <cell r="J207">
            <v>1601253961</v>
          </cell>
          <cell r="K207">
            <v>4866913881</v>
          </cell>
          <cell r="L207">
            <v>11525704104</v>
          </cell>
          <cell r="M207">
            <v>31828634799</v>
          </cell>
          <cell r="N207">
            <v>7032138124</v>
          </cell>
          <cell r="O207">
            <v>2274163484</v>
          </cell>
          <cell r="P207">
            <v>443501598</v>
          </cell>
          <cell r="Q207">
            <v>3599817343</v>
          </cell>
          <cell r="R207">
            <v>747262088</v>
          </cell>
          <cell r="S207">
            <v>931098585</v>
          </cell>
          <cell r="T207">
            <v>613493133</v>
          </cell>
          <cell r="U207">
            <v>1233825912</v>
          </cell>
          <cell r="V207">
            <v>4972328081</v>
          </cell>
          <cell r="W207">
            <v>9981006451</v>
          </cell>
        </row>
        <row r="208">
          <cell r="A208">
            <v>37408</v>
          </cell>
          <cell r="B208">
            <v>32331654867</v>
          </cell>
          <cell r="C208">
            <v>6326468352</v>
          </cell>
          <cell r="D208">
            <v>1434262951</v>
          </cell>
          <cell r="E208">
            <v>523767575</v>
          </cell>
          <cell r="F208">
            <v>3732482662</v>
          </cell>
          <cell r="G208">
            <v>1465563687</v>
          </cell>
          <cell r="H208">
            <v>647832437</v>
          </cell>
          <cell r="I208">
            <v>397438944</v>
          </cell>
          <cell r="J208">
            <v>1579662858</v>
          </cell>
          <cell r="K208">
            <v>4921649851</v>
          </cell>
          <cell r="L208">
            <v>11302525550</v>
          </cell>
          <cell r="M208">
            <v>31810975613</v>
          </cell>
          <cell r="N208">
            <v>7188328460</v>
          </cell>
          <cell r="O208">
            <v>2371319944</v>
          </cell>
          <cell r="P208">
            <v>378034572</v>
          </cell>
          <cell r="Q208">
            <v>3617949869</v>
          </cell>
          <cell r="R208">
            <v>747484485</v>
          </cell>
          <cell r="S208">
            <v>800163910</v>
          </cell>
          <cell r="T208">
            <v>588361173</v>
          </cell>
          <cell r="U208">
            <v>1207361245</v>
          </cell>
          <cell r="V208">
            <v>4776658879</v>
          </cell>
          <cell r="W208">
            <v>10135313076</v>
          </cell>
        </row>
        <row r="209">
          <cell r="A209">
            <v>37500</v>
          </cell>
          <cell r="B209">
            <v>31681707084</v>
          </cell>
          <cell r="C209">
            <v>6294636628</v>
          </cell>
          <cell r="D209">
            <v>1419813988</v>
          </cell>
          <cell r="E209">
            <v>495897272</v>
          </cell>
          <cell r="F209">
            <v>3664141427</v>
          </cell>
          <cell r="G209">
            <v>1439822261</v>
          </cell>
          <cell r="H209">
            <v>617558150</v>
          </cell>
          <cell r="I209">
            <v>397900527</v>
          </cell>
          <cell r="J209">
            <v>1540482317</v>
          </cell>
          <cell r="K209">
            <v>4843152658</v>
          </cell>
          <cell r="L209">
            <v>10968301856</v>
          </cell>
          <cell r="M209">
            <v>32163047157</v>
          </cell>
          <cell r="N209">
            <v>7260865043</v>
          </cell>
          <cell r="O209">
            <v>2463352208</v>
          </cell>
          <cell r="P209">
            <v>410000310</v>
          </cell>
          <cell r="Q209">
            <v>3780626163</v>
          </cell>
          <cell r="R209">
            <v>775086077</v>
          </cell>
          <cell r="S209">
            <v>764804152</v>
          </cell>
          <cell r="T209">
            <v>589395507</v>
          </cell>
          <cell r="U209">
            <v>1217414994</v>
          </cell>
          <cell r="V209">
            <v>4627416905</v>
          </cell>
          <cell r="W209">
            <v>10274085798</v>
          </cell>
        </row>
        <row r="210">
          <cell r="A210">
            <v>37591</v>
          </cell>
          <cell r="B210">
            <v>31033736362</v>
          </cell>
          <cell r="C210">
            <v>6221374079</v>
          </cell>
          <cell r="D210">
            <v>1430066070</v>
          </cell>
          <cell r="E210">
            <v>456104679</v>
          </cell>
          <cell r="F210">
            <v>3569165624</v>
          </cell>
          <cell r="G210">
            <v>1376355955</v>
          </cell>
          <cell r="H210">
            <v>592702954</v>
          </cell>
          <cell r="I210">
            <v>387394287</v>
          </cell>
          <cell r="J210">
            <v>1494681956</v>
          </cell>
          <cell r="K210">
            <v>4760572749</v>
          </cell>
          <cell r="L210">
            <v>10745318009</v>
          </cell>
          <cell r="M210">
            <v>32337365807</v>
          </cell>
          <cell r="N210">
            <v>7346841819</v>
          </cell>
          <cell r="O210">
            <v>2590626816</v>
          </cell>
          <cell r="P210">
            <v>430678275</v>
          </cell>
          <cell r="Q210">
            <v>3875199347</v>
          </cell>
          <cell r="R210">
            <v>785535998</v>
          </cell>
          <cell r="S210">
            <v>845640234</v>
          </cell>
          <cell r="T210">
            <v>595045492</v>
          </cell>
          <cell r="U210">
            <v>1191910470</v>
          </cell>
          <cell r="V210">
            <v>4371227493</v>
          </cell>
          <cell r="W210">
            <v>10304659863</v>
          </cell>
        </row>
        <row r="211">
          <cell r="A211">
            <v>37681</v>
          </cell>
          <cell r="B211">
            <v>30271375406</v>
          </cell>
          <cell r="C211">
            <v>6055590006</v>
          </cell>
          <cell r="D211">
            <v>1521517281</v>
          </cell>
          <cell r="E211">
            <v>435159080</v>
          </cell>
          <cell r="F211">
            <v>3501065388</v>
          </cell>
          <cell r="G211">
            <v>1288492337</v>
          </cell>
          <cell r="H211">
            <v>586814027</v>
          </cell>
          <cell r="I211">
            <v>367058393</v>
          </cell>
          <cell r="J211">
            <v>1390138658</v>
          </cell>
          <cell r="K211">
            <v>4673005272</v>
          </cell>
          <cell r="L211">
            <v>10452534964</v>
          </cell>
          <cell r="M211">
            <v>32168192521</v>
          </cell>
          <cell r="N211">
            <v>7326298303</v>
          </cell>
          <cell r="O211">
            <v>2623761415</v>
          </cell>
          <cell r="P211">
            <v>422767370</v>
          </cell>
          <cell r="Q211">
            <v>3801629263</v>
          </cell>
          <cell r="R211">
            <v>835333557</v>
          </cell>
          <cell r="S211">
            <v>838276493</v>
          </cell>
          <cell r="T211">
            <v>593527180</v>
          </cell>
          <cell r="U211">
            <v>1138575215</v>
          </cell>
          <cell r="V211">
            <v>4162943478</v>
          </cell>
          <cell r="W211">
            <v>10425080247</v>
          </cell>
        </row>
        <row r="212">
          <cell r="A212">
            <v>37773</v>
          </cell>
          <cell r="B212">
            <v>29291151866</v>
          </cell>
          <cell r="C212">
            <v>6050024176</v>
          </cell>
          <cell r="D212">
            <v>1456684294</v>
          </cell>
          <cell r="E212">
            <v>399989825</v>
          </cell>
          <cell r="F212">
            <v>3354146100</v>
          </cell>
          <cell r="G212">
            <v>1177951204</v>
          </cell>
          <cell r="H212">
            <v>563896200</v>
          </cell>
          <cell r="I212">
            <v>347065882</v>
          </cell>
          <cell r="J212">
            <v>1361217310</v>
          </cell>
          <cell r="K212">
            <v>4366193404</v>
          </cell>
          <cell r="L212">
            <v>10213983471</v>
          </cell>
          <cell r="M212">
            <v>32160642959</v>
          </cell>
          <cell r="N212">
            <v>7277946531</v>
          </cell>
          <cell r="O212">
            <v>2687376156</v>
          </cell>
          <cell r="P212">
            <v>419552072</v>
          </cell>
          <cell r="Q212">
            <v>3876248528</v>
          </cell>
          <cell r="R212">
            <v>831830216</v>
          </cell>
          <cell r="S212">
            <v>864231191</v>
          </cell>
          <cell r="T212">
            <v>610295804</v>
          </cell>
          <cell r="U212">
            <v>1120449786</v>
          </cell>
          <cell r="V212">
            <v>4067041543</v>
          </cell>
          <cell r="W212">
            <v>10405671132</v>
          </cell>
        </row>
        <row r="213">
          <cell r="A213">
            <v>37865</v>
          </cell>
          <cell r="B213">
            <v>28730191590</v>
          </cell>
          <cell r="C213">
            <v>6120809255</v>
          </cell>
          <cell r="D213">
            <v>1438948002</v>
          </cell>
          <cell r="E213">
            <v>390633264</v>
          </cell>
          <cell r="F213">
            <v>3187613407</v>
          </cell>
          <cell r="G213">
            <v>1048904846</v>
          </cell>
          <cell r="H213">
            <v>558787933</v>
          </cell>
          <cell r="I213">
            <v>317942001</v>
          </cell>
          <cell r="J213">
            <v>1349927476</v>
          </cell>
          <cell r="K213">
            <v>4209271230</v>
          </cell>
          <cell r="L213">
            <v>10107354176</v>
          </cell>
          <cell r="M213">
            <v>31943667221</v>
          </cell>
          <cell r="N213">
            <v>7237807002</v>
          </cell>
          <cell r="O213">
            <v>2739565101</v>
          </cell>
          <cell r="P213">
            <v>395723836</v>
          </cell>
          <cell r="Q213">
            <v>3808550726</v>
          </cell>
          <cell r="R213">
            <v>854337953</v>
          </cell>
          <cell r="S213">
            <v>864640940</v>
          </cell>
          <cell r="T213">
            <v>600399047</v>
          </cell>
          <cell r="U213">
            <v>1079139983</v>
          </cell>
          <cell r="V213">
            <v>4017102316</v>
          </cell>
          <cell r="W213">
            <v>10346400317</v>
          </cell>
        </row>
        <row r="214">
          <cell r="A214">
            <v>37956</v>
          </cell>
          <cell r="B214">
            <v>28397237356</v>
          </cell>
          <cell r="C214">
            <v>6118661280</v>
          </cell>
          <cell r="D214">
            <v>1376350771</v>
          </cell>
          <cell r="E214">
            <v>383170830</v>
          </cell>
          <cell r="F214">
            <v>3123054305</v>
          </cell>
          <cell r="G214">
            <v>993174773</v>
          </cell>
          <cell r="H214">
            <v>545471295</v>
          </cell>
          <cell r="I214">
            <v>306721491</v>
          </cell>
          <cell r="J214">
            <v>1363071566</v>
          </cell>
          <cell r="K214">
            <v>4118810335</v>
          </cell>
          <cell r="L214">
            <v>10068750710</v>
          </cell>
          <cell r="M214">
            <v>31781696583</v>
          </cell>
          <cell r="N214">
            <v>7174659876</v>
          </cell>
          <cell r="O214">
            <v>2847866512</v>
          </cell>
          <cell r="P214">
            <v>377027817</v>
          </cell>
          <cell r="Q214">
            <v>3717869379</v>
          </cell>
          <cell r="R214">
            <v>848745935</v>
          </cell>
          <cell r="S214">
            <v>724713167</v>
          </cell>
          <cell r="T214">
            <v>629684111</v>
          </cell>
          <cell r="U214">
            <v>1054779186</v>
          </cell>
          <cell r="V214">
            <v>3721971290</v>
          </cell>
          <cell r="W214">
            <v>10684379310</v>
          </cell>
        </row>
        <row r="215">
          <cell r="A215">
            <v>38047</v>
          </cell>
          <cell r="B215">
            <v>28599932625</v>
          </cell>
          <cell r="C215">
            <v>6203340882</v>
          </cell>
          <cell r="D215">
            <v>1458408425</v>
          </cell>
          <cell r="E215">
            <v>370975230</v>
          </cell>
          <cell r="F215">
            <v>3078678355</v>
          </cell>
          <cell r="G215">
            <v>1025722261</v>
          </cell>
          <cell r="H215">
            <v>537551380</v>
          </cell>
          <cell r="I215">
            <v>311412354</v>
          </cell>
          <cell r="J215">
            <v>1399519658</v>
          </cell>
          <cell r="K215">
            <v>4062906007</v>
          </cell>
          <cell r="L215">
            <v>10151418073</v>
          </cell>
          <cell r="M215">
            <v>32355306160</v>
          </cell>
          <cell r="N215">
            <v>7162966771</v>
          </cell>
          <cell r="O215">
            <v>2932161541</v>
          </cell>
          <cell r="P215">
            <v>377433361</v>
          </cell>
          <cell r="Q215">
            <v>3787667150</v>
          </cell>
          <cell r="R215">
            <v>846748373</v>
          </cell>
          <cell r="S215">
            <v>718927766</v>
          </cell>
          <cell r="T215">
            <v>710236368</v>
          </cell>
          <cell r="U215">
            <v>1070652174</v>
          </cell>
          <cell r="V215">
            <v>3918019280</v>
          </cell>
          <cell r="W215">
            <v>10830493376</v>
          </cell>
        </row>
        <row r="216">
          <cell r="A216">
            <v>38139</v>
          </cell>
          <cell r="B216">
            <v>29864436257</v>
          </cell>
          <cell r="C216">
            <v>6331526446</v>
          </cell>
          <cell r="D216">
            <v>1617245660</v>
          </cell>
          <cell r="E216">
            <v>372660888</v>
          </cell>
          <cell r="F216">
            <v>3282893423</v>
          </cell>
          <cell r="G216">
            <v>1111636270</v>
          </cell>
          <cell r="H216">
            <v>533317722</v>
          </cell>
          <cell r="I216">
            <v>330698860</v>
          </cell>
          <cell r="J216">
            <v>1449309100</v>
          </cell>
          <cell r="K216">
            <v>4297441323</v>
          </cell>
          <cell r="L216">
            <v>10537706565</v>
          </cell>
          <cell r="M216">
            <v>33378110277</v>
          </cell>
          <cell r="N216">
            <v>7363732503</v>
          </cell>
          <cell r="O216">
            <v>3066008123</v>
          </cell>
          <cell r="P216">
            <v>395177000</v>
          </cell>
          <cell r="Q216">
            <v>3848887096</v>
          </cell>
          <cell r="R216">
            <v>897153549</v>
          </cell>
          <cell r="S216">
            <v>763594214</v>
          </cell>
          <cell r="T216">
            <v>828009672</v>
          </cell>
          <cell r="U216">
            <v>1090227742</v>
          </cell>
          <cell r="V216">
            <v>3929863887</v>
          </cell>
          <cell r="W216">
            <v>11195456491</v>
          </cell>
        </row>
        <row r="217">
          <cell r="A217">
            <v>38231</v>
          </cell>
          <cell r="B217">
            <v>30048063831</v>
          </cell>
          <cell r="C217">
            <v>6259119486</v>
          </cell>
          <cell r="D217">
            <v>1685086263</v>
          </cell>
          <cell r="E217">
            <v>395869510</v>
          </cell>
          <cell r="F217">
            <v>3343028176</v>
          </cell>
          <cell r="G217">
            <v>1166421910</v>
          </cell>
          <cell r="H217">
            <v>510209596</v>
          </cell>
          <cell r="I217">
            <v>337838326</v>
          </cell>
          <cell r="J217">
            <v>1454532968</v>
          </cell>
          <cell r="K217">
            <v>4332357697</v>
          </cell>
          <cell r="L217">
            <v>10563599899</v>
          </cell>
          <cell r="M217">
            <v>34127720456</v>
          </cell>
          <cell r="N217">
            <v>7449417312</v>
          </cell>
          <cell r="O217">
            <v>3209842887</v>
          </cell>
          <cell r="P217">
            <v>423499583</v>
          </cell>
          <cell r="Q217">
            <v>3885797869</v>
          </cell>
          <cell r="R217">
            <v>906942432</v>
          </cell>
          <cell r="S217">
            <v>794791081</v>
          </cell>
          <cell r="T217">
            <v>934127225</v>
          </cell>
          <cell r="U217">
            <v>1105195333</v>
          </cell>
          <cell r="V217">
            <v>3973848166</v>
          </cell>
          <cell r="W217">
            <v>11444258568</v>
          </cell>
        </row>
        <row r="218">
          <cell r="A218">
            <v>38322</v>
          </cell>
          <cell r="B218">
            <v>30711906508</v>
          </cell>
          <cell r="C218">
            <v>6399927534</v>
          </cell>
          <cell r="D218">
            <v>1745444656</v>
          </cell>
          <cell r="E218">
            <v>410734715</v>
          </cell>
          <cell r="F218">
            <v>3442700726</v>
          </cell>
          <cell r="G218">
            <v>1165366529</v>
          </cell>
          <cell r="H218">
            <v>522560042</v>
          </cell>
          <cell r="I218">
            <v>362416517</v>
          </cell>
          <cell r="J218">
            <v>1456367170</v>
          </cell>
          <cell r="K218">
            <v>4435835933</v>
          </cell>
          <cell r="L218">
            <v>10770552686</v>
          </cell>
          <cell r="M218">
            <v>34915468032</v>
          </cell>
          <cell r="N218">
            <v>7812087777</v>
          </cell>
          <cell r="O218">
            <v>3376103152</v>
          </cell>
          <cell r="P218">
            <v>421958008</v>
          </cell>
          <cell r="Q218">
            <v>3895302503</v>
          </cell>
          <cell r="R218">
            <v>993004254</v>
          </cell>
          <cell r="S218">
            <v>838617389</v>
          </cell>
          <cell r="T218">
            <v>972885335</v>
          </cell>
          <cell r="U218">
            <v>1171515292</v>
          </cell>
          <cell r="V218">
            <v>3915964864</v>
          </cell>
          <cell r="W218">
            <v>11518029458</v>
          </cell>
        </row>
        <row r="219">
          <cell r="A219">
            <v>38412</v>
          </cell>
          <cell r="B219">
            <v>31088257356</v>
          </cell>
          <cell r="C219">
            <v>6523856294</v>
          </cell>
          <cell r="D219">
            <v>1657798743</v>
          </cell>
          <cell r="E219">
            <v>445748016</v>
          </cell>
          <cell r="F219">
            <v>3456204226</v>
          </cell>
          <cell r="G219">
            <v>1140374367</v>
          </cell>
          <cell r="H219">
            <v>505472244</v>
          </cell>
          <cell r="I219">
            <v>389437264</v>
          </cell>
          <cell r="J219">
            <v>1468030084</v>
          </cell>
          <cell r="K219">
            <v>4556743248</v>
          </cell>
          <cell r="L219">
            <v>10944592870</v>
          </cell>
          <cell r="M219">
            <v>35446325697</v>
          </cell>
          <cell r="N219">
            <v>8001140205</v>
          </cell>
          <cell r="O219">
            <v>3507157963</v>
          </cell>
          <cell r="P219">
            <v>504324468</v>
          </cell>
          <cell r="Q219">
            <v>3995934060</v>
          </cell>
          <cell r="R219">
            <v>1010734099</v>
          </cell>
          <cell r="S219">
            <v>792080231</v>
          </cell>
          <cell r="T219">
            <v>1039247707</v>
          </cell>
          <cell r="U219">
            <v>1204445555</v>
          </cell>
          <cell r="V219">
            <v>3775651261</v>
          </cell>
          <cell r="W219">
            <v>11615610148</v>
          </cell>
        </row>
        <row r="220">
          <cell r="A220">
            <v>38504</v>
          </cell>
          <cell r="B220">
            <v>30617904486</v>
          </cell>
          <cell r="C220">
            <v>6506601144</v>
          </cell>
          <cell r="D220">
            <v>1586855945</v>
          </cell>
          <cell r="E220">
            <v>454928207</v>
          </cell>
          <cell r="F220">
            <v>3445588018</v>
          </cell>
          <cell r="G220">
            <v>1079846619</v>
          </cell>
          <cell r="H220">
            <v>488164354</v>
          </cell>
          <cell r="I220">
            <v>418363421</v>
          </cell>
          <cell r="J220">
            <v>1435723561</v>
          </cell>
          <cell r="K220">
            <v>4295330990</v>
          </cell>
          <cell r="L220">
            <v>10906502227</v>
          </cell>
          <cell r="M220">
            <v>35792700527</v>
          </cell>
          <cell r="N220">
            <v>7932907698</v>
          </cell>
          <cell r="O220">
            <v>3673441552</v>
          </cell>
          <cell r="P220">
            <v>529231012</v>
          </cell>
          <cell r="Q220">
            <v>3924089307</v>
          </cell>
          <cell r="R220">
            <v>1017829685</v>
          </cell>
          <cell r="S220">
            <v>739544870</v>
          </cell>
          <cell r="T220">
            <v>1120279345</v>
          </cell>
          <cell r="U220">
            <v>1190263459</v>
          </cell>
          <cell r="V220">
            <v>3640514869</v>
          </cell>
          <cell r="W220">
            <v>12024598730</v>
          </cell>
        </row>
        <row r="221">
          <cell r="A221">
            <v>38596</v>
          </cell>
          <cell r="B221">
            <v>30769947738</v>
          </cell>
          <cell r="C221">
            <v>6633618061</v>
          </cell>
          <cell r="D221">
            <v>1532719321</v>
          </cell>
          <cell r="E221">
            <v>438476187</v>
          </cell>
          <cell r="F221">
            <v>3375960475</v>
          </cell>
          <cell r="G221">
            <v>1081576076</v>
          </cell>
          <cell r="H221">
            <v>491687671</v>
          </cell>
          <cell r="I221">
            <v>434606704</v>
          </cell>
          <cell r="J221">
            <v>1431143341</v>
          </cell>
          <cell r="K221">
            <v>4273062258</v>
          </cell>
          <cell r="L221">
            <v>11077097644</v>
          </cell>
          <cell r="M221">
            <v>36538950042</v>
          </cell>
          <cell r="N221">
            <v>7971509054</v>
          </cell>
          <cell r="O221">
            <v>3890817715</v>
          </cell>
          <cell r="P221">
            <v>546023539</v>
          </cell>
          <cell r="Q221">
            <v>3915206046</v>
          </cell>
          <cell r="R221">
            <v>1057938375</v>
          </cell>
          <cell r="S221">
            <v>829636499</v>
          </cell>
          <cell r="T221">
            <v>1161673013</v>
          </cell>
          <cell r="U221">
            <v>1198536489</v>
          </cell>
          <cell r="V221">
            <v>3546287229</v>
          </cell>
          <cell r="W221">
            <v>12421322083</v>
          </cell>
        </row>
        <row r="222">
          <cell r="A222">
            <v>38687</v>
          </cell>
          <cell r="B222">
            <v>30817304191</v>
          </cell>
          <cell r="C222">
            <v>6588740360</v>
          </cell>
          <cell r="D222">
            <v>1565535796</v>
          </cell>
          <cell r="E222">
            <v>464739118</v>
          </cell>
          <cell r="F222">
            <v>3260338375</v>
          </cell>
          <cell r="G222">
            <v>1081419168</v>
          </cell>
          <cell r="H222">
            <v>468196549</v>
          </cell>
          <cell r="I222">
            <v>427862476</v>
          </cell>
          <cell r="J222">
            <v>1431540944</v>
          </cell>
          <cell r="K222">
            <v>4372552533</v>
          </cell>
          <cell r="L222">
            <v>11156378872</v>
          </cell>
          <cell r="M222">
            <v>37278769506</v>
          </cell>
          <cell r="N222">
            <v>7682141544</v>
          </cell>
          <cell r="O222">
            <v>4033418547</v>
          </cell>
          <cell r="P222">
            <v>585768717</v>
          </cell>
          <cell r="Q222">
            <v>4081527242</v>
          </cell>
          <cell r="R222">
            <v>1023666096</v>
          </cell>
          <cell r="S222">
            <v>945125292</v>
          </cell>
          <cell r="T222">
            <v>1240018057</v>
          </cell>
          <cell r="U222">
            <v>1191980860</v>
          </cell>
          <cell r="V222">
            <v>4064612612</v>
          </cell>
          <cell r="W222">
            <v>12430510539</v>
          </cell>
        </row>
        <row r="223">
          <cell r="A223">
            <v>38777</v>
          </cell>
          <cell r="B223">
            <v>31097723444</v>
          </cell>
          <cell r="C223">
            <v>6640453609</v>
          </cell>
          <cell r="D223">
            <v>1647286314</v>
          </cell>
          <cell r="E223">
            <v>464342111</v>
          </cell>
          <cell r="F223">
            <v>3283608371</v>
          </cell>
          <cell r="G223">
            <v>1076845661</v>
          </cell>
          <cell r="H223">
            <v>457101605</v>
          </cell>
          <cell r="I223">
            <v>434878677</v>
          </cell>
          <cell r="J223">
            <v>1392323450</v>
          </cell>
          <cell r="K223">
            <v>4283326748</v>
          </cell>
          <cell r="L223">
            <v>11417556898</v>
          </cell>
          <cell r="M223">
            <v>38160091431</v>
          </cell>
          <cell r="N223">
            <v>7540481464</v>
          </cell>
          <cell r="O223">
            <v>4225464269</v>
          </cell>
          <cell r="P223">
            <v>587141420</v>
          </cell>
          <cell r="Q223">
            <v>4009957908</v>
          </cell>
          <cell r="R223">
            <v>1039198039</v>
          </cell>
          <cell r="S223">
            <v>1118100644</v>
          </cell>
          <cell r="T223">
            <v>1348926474</v>
          </cell>
          <cell r="U223">
            <v>1145375302</v>
          </cell>
          <cell r="V223">
            <v>4412307208</v>
          </cell>
          <cell r="W223">
            <v>12733138703</v>
          </cell>
        </row>
        <row r="224">
          <cell r="A224">
            <v>38869</v>
          </cell>
          <cell r="B224">
            <v>32430464929</v>
          </cell>
          <cell r="C224">
            <v>6797383621</v>
          </cell>
          <cell r="D224">
            <v>1739894271</v>
          </cell>
          <cell r="E224">
            <v>534273305</v>
          </cell>
          <cell r="F224">
            <v>3303429068</v>
          </cell>
          <cell r="G224">
            <v>1160153850</v>
          </cell>
          <cell r="H224">
            <v>464510938</v>
          </cell>
          <cell r="I224">
            <v>493043647</v>
          </cell>
          <cell r="J224">
            <v>1554043770</v>
          </cell>
          <cell r="K224">
            <v>4354007618</v>
          </cell>
          <cell r="L224">
            <v>12029724841</v>
          </cell>
          <cell r="M224">
            <v>39039512606</v>
          </cell>
          <cell r="N224">
            <v>7600256623</v>
          </cell>
          <cell r="O224">
            <v>4442692178</v>
          </cell>
          <cell r="P224">
            <v>576002626</v>
          </cell>
          <cell r="Q224">
            <v>3993664220</v>
          </cell>
          <cell r="R224">
            <v>1067639848</v>
          </cell>
          <cell r="S224">
            <v>1276295738</v>
          </cell>
          <cell r="T224">
            <v>1602000045</v>
          </cell>
          <cell r="U224">
            <v>1163934735</v>
          </cell>
          <cell r="V224">
            <v>4755069353</v>
          </cell>
          <cell r="W224">
            <v>12561957240</v>
          </cell>
        </row>
        <row r="225">
          <cell r="A225">
            <v>38961</v>
          </cell>
          <cell r="B225">
            <v>33868034009</v>
          </cell>
          <cell r="C225">
            <v>6960085690</v>
          </cell>
          <cell r="D225">
            <v>1819375954</v>
          </cell>
          <cell r="E225">
            <v>580182998</v>
          </cell>
          <cell r="F225">
            <v>3434138483</v>
          </cell>
          <cell r="G225">
            <v>1275813529</v>
          </cell>
          <cell r="H225">
            <v>476352442</v>
          </cell>
          <cell r="I225">
            <v>497580013</v>
          </cell>
          <cell r="J225">
            <v>1620084798</v>
          </cell>
          <cell r="K225">
            <v>4633066224</v>
          </cell>
          <cell r="L225">
            <v>12571353878</v>
          </cell>
          <cell r="M225">
            <v>40051302179</v>
          </cell>
          <cell r="N225">
            <v>7973304035</v>
          </cell>
          <cell r="O225">
            <v>4642653914</v>
          </cell>
          <cell r="P225">
            <v>559894734</v>
          </cell>
          <cell r="Q225">
            <v>3891911651</v>
          </cell>
          <cell r="R225">
            <v>1116710215</v>
          </cell>
          <cell r="S225">
            <v>1246277850</v>
          </cell>
          <cell r="T225">
            <v>1731371970</v>
          </cell>
          <cell r="U225">
            <v>1151917802</v>
          </cell>
          <cell r="V225">
            <v>5007397561</v>
          </cell>
          <cell r="W225">
            <v>12729862447</v>
          </cell>
        </row>
        <row r="226">
          <cell r="A226">
            <v>39052</v>
          </cell>
          <cell r="B226">
            <v>34633552701</v>
          </cell>
          <cell r="C226">
            <v>7075505906</v>
          </cell>
          <cell r="D226">
            <v>1874902410</v>
          </cell>
          <cell r="E226">
            <v>613196555</v>
          </cell>
          <cell r="F226">
            <v>3556384168</v>
          </cell>
          <cell r="G226">
            <v>1357929628</v>
          </cell>
          <cell r="H226">
            <v>497225515</v>
          </cell>
          <cell r="I226">
            <v>540218087</v>
          </cell>
          <cell r="J226">
            <v>1693948314</v>
          </cell>
          <cell r="K226">
            <v>4540425195</v>
          </cell>
          <cell r="L226">
            <v>12883816923</v>
          </cell>
          <cell r="M226">
            <v>40715696590</v>
          </cell>
          <cell r="N226">
            <v>8285000590</v>
          </cell>
          <cell r="O226">
            <v>4964191778</v>
          </cell>
          <cell r="P226">
            <v>674205671</v>
          </cell>
          <cell r="Q226">
            <v>3708887904</v>
          </cell>
          <cell r="R226">
            <v>1190947238</v>
          </cell>
          <cell r="S226">
            <v>1195592271</v>
          </cell>
          <cell r="T226">
            <v>1849835137</v>
          </cell>
          <cell r="U226">
            <v>1112422842</v>
          </cell>
          <cell r="V226">
            <v>4741908016</v>
          </cell>
          <cell r="W226">
            <v>12992705143</v>
          </cell>
        </row>
        <row r="227">
          <cell r="A227">
            <v>39142</v>
          </cell>
          <cell r="B227">
            <v>35303007134</v>
          </cell>
          <cell r="C227">
            <v>7117708364</v>
          </cell>
          <cell r="D227">
            <v>1881939887</v>
          </cell>
          <cell r="E227">
            <v>640562943</v>
          </cell>
          <cell r="F227">
            <v>3571245509</v>
          </cell>
          <cell r="G227">
            <v>1434476336</v>
          </cell>
          <cell r="H227">
            <v>553599125</v>
          </cell>
          <cell r="I227">
            <v>563733126</v>
          </cell>
          <cell r="J227">
            <v>1803226439</v>
          </cell>
          <cell r="K227">
            <v>4584439192</v>
          </cell>
          <cell r="L227">
            <v>13152076213</v>
          </cell>
          <cell r="M227">
            <v>41081724647</v>
          </cell>
          <cell r="N227">
            <v>8526494334</v>
          </cell>
          <cell r="O227">
            <v>5182639646</v>
          </cell>
          <cell r="P227">
            <v>722349668</v>
          </cell>
          <cell r="Q227">
            <v>3720648568</v>
          </cell>
          <cell r="R227">
            <v>1252971418</v>
          </cell>
          <cell r="S227">
            <v>1094997712</v>
          </cell>
          <cell r="T227">
            <v>1873881981</v>
          </cell>
          <cell r="U227">
            <v>1140084435</v>
          </cell>
          <cell r="V227">
            <v>4551760536</v>
          </cell>
          <cell r="W227">
            <v>13015896349</v>
          </cell>
        </row>
        <row r="228">
          <cell r="A228">
            <v>39234</v>
          </cell>
          <cell r="B228">
            <v>34933621299</v>
          </cell>
          <cell r="C228">
            <v>7201325628</v>
          </cell>
          <cell r="D228">
            <v>1875945825</v>
          </cell>
          <cell r="E228">
            <v>651968009</v>
          </cell>
          <cell r="F228">
            <v>3495703107</v>
          </cell>
          <cell r="G228">
            <v>1405165532</v>
          </cell>
          <cell r="H228">
            <v>583165923</v>
          </cell>
          <cell r="I228">
            <v>513909188</v>
          </cell>
          <cell r="J228">
            <v>1681480890</v>
          </cell>
          <cell r="K228">
            <v>4522106015</v>
          </cell>
          <cell r="L228">
            <v>13002851182</v>
          </cell>
          <cell r="M228">
            <v>41164488553</v>
          </cell>
          <cell r="N228">
            <v>8663531292</v>
          </cell>
          <cell r="O228">
            <v>5274259253</v>
          </cell>
          <cell r="P228">
            <v>737209836</v>
          </cell>
          <cell r="Q228">
            <v>3687938494</v>
          </cell>
          <cell r="R228">
            <v>1309656300</v>
          </cell>
          <cell r="S228">
            <v>948180538</v>
          </cell>
          <cell r="T228">
            <v>1927607583</v>
          </cell>
          <cell r="U228">
            <v>1105709405</v>
          </cell>
          <cell r="V228">
            <v>4294513627</v>
          </cell>
          <cell r="W228">
            <v>13215882225</v>
          </cell>
        </row>
        <row r="229">
          <cell r="A229">
            <v>39326</v>
          </cell>
          <cell r="B229">
            <v>34590836995</v>
          </cell>
          <cell r="C229">
            <v>7366643153</v>
          </cell>
          <cell r="D229">
            <v>1903085888</v>
          </cell>
          <cell r="E229">
            <v>678182545</v>
          </cell>
          <cell r="F229">
            <v>3382532220</v>
          </cell>
          <cell r="G229">
            <v>1299791072</v>
          </cell>
          <cell r="H229">
            <v>583790177</v>
          </cell>
          <cell r="I229">
            <v>565411380</v>
          </cell>
          <cell r="J229">
            <v>1710588191</v>
          </cell>
          <cell r="K229">
            <v>4204832538</v>
          </cell>
          <cell r="L229">
            <v>12895979831</v>
          </cell>
          <cell r="M229">
            <v>40878126916</v>
          </cell>
          <cell r="N229">
            <v>8552333270</v>
          </cell>
          <cell r="O229">
            <v>5441776880</v>
          </cell>
          <cell r="P229">
            <v>757134212</v>
          </cell>
          <cell r="Q229">
            <v>3778124813</v>
          </cell>
          <cell r="R229">
            <v>1212359948</v>
          </cell>
          <cell r="S229">
            <v>1008878224</v>
          </cell>
          <cell r="T229">
            <v>1903186362</v>
          </cell>
          <cell r="U229">
            <v>1104740562</v>
          </cell>
          <cell r="V229">
            <v>4047655126</v>
          </cell>
          <cell r="W229">
            <v>13071937519</v>
          </cell>
        </row>
        <row r="230">
          <cell r="A230">
            <v>39417</v>
          </cell>
          <cell r="B230">
            <v>36556722125</v>
          </cell>
          <cell r="C230">
            <v>8022609471</v>
          </cell>
          <cell r="D230">
            <v>1953348762</v>
          </cell>
          <cell r="E230">
            <v>777119188</v>
          </cell>
          <cell r="F230">
            <v>3363932823</v>
          </cell>
          <cell r="G230">
            <v>1328477545</v>
          </cell>
          <cell r="H230">
            <v>650652001</v>
          </cell>
          <cell r="I230">
            <v>687389836</v>
          </cell>
          <cell r="J230">
            <v>1640334742</v>
          </cell>
          <cell r="K230">
            <v>4211346431</v>
          </cell>
          <cell r="L230">
            <v>13921511326</v>
          </cell>
          <cell r="M230">
            <v>41868480488</v>
          </cell>
          <cell r="N230">
            <v>8621875391</v>
          </cell>
          <cell r="O230">
            <v>5586642589</v>
          </cell>
          <cell r="P230">
            <v>730895919</v>
          </cell>
          <cell r="Q230">
            <v>3945390294</v>
          </cell>
          <cell r="R230">
            <v>1188532112</v>
          </cell>
          <cell r="S230">
            <v>1126063320</v>
          </cell>
          <cell r="T230">
            <v>2149148816</v>
          </cell>
          <cell r="U230">
            <v>1083965708</v>
          </cell>
          <cell r="V230">
            <v>4077988578</v>
          </cell>
          <cell r="W230">
            <v>13357977761</v>
          </cell>
        </row>
        <row r="231">
          <cell r="A231">
            <v>39508</v>
          </cell>
          <cell r="B231">
            <v>38125541617</v>
          </cell>
          <cell r="C231">
            <v>8480541266</v>
          </cell>
          <cell r="D231">
            <v>2024556362</v>
          </cell>
          <cell r="E231">
            <v>869843042</v>
          </cell>
          <cell r="F231">
            <v>3317252988</v>
          </cell>
          <cell r="G231">
            <v>1344972809</v>
          </cell>
          <cell r="H231">
            <v>705777138</v>
          </cell>
          <cell r="I231">
            <v>779977718</v>
          </cell>
          <cell r="J231">
            <v>1612856547</v>
          </cell>
          <cell r="K231">
            <v>4091176944</v>
          </cell>
          <cell r="L231">
            <v>14898586803</v>
          </cell>
          <cell r="M231">
            <v>42653371772</v>
          </cell>
          <cell r="N231">
            <v>8541488414</v>
          </cell>
          <cell r="O231">
            <v>5687224407</v>
          </cell>
          <cell r="P231">
            <v>721668821</v>
          </cell>
          <cell r="Q231">
            <v>4007298797</v>
          </cell>
          <cell r="R231">
            <v>1124741211</v>
          </cell>
          <cell r="S231">
            <v>1309383265</v>
          </cell>
          <cell r="T231">
            <v>2100591908</v>
          </cell>
          <cell r="U231">
            <v>1054208569</v>
          </cell>
          <cell r="V231">
            <v>3923914314</v>
          </cell>
          <cell r="W231">
            <v>14182852066</v>
          </cell>
        </row>
        <row r="232">
          <cell r="A232">
            <v>39600</v>
          </cell>
          <cell r="B232">
            <v>40028146308</v>
          </cell>
          <cell r="C232">
            <v>9172157394</v>
          </cell>
          <cell r="D232">
            <v>2090703403</v>
          </cell>
          <cell r="E232">
            <v>958733850</v>
          </cell>
          <cell r="F232">
            <v>3358708572</v>
          </cell>
          <cell r="G232">
            <v>1362657877</v>
          </cell>
          <cell r="H232">
            <v>854045973</v>
          </cell>
          <cell r="I232">
            <v>896861007</v>
          </cell>
          <cell r="J232">
            <v>1632908478</v>
          </cell>
          <cell r="K232">
            <v>4016635358</v>
          </cell>
          <cell r="L232">
            <v>15684734396</v>
          </cell>
          <cell r="M232">
            <v>44506517128</v>
          </cell>
          <cell r="N232">
            <v>8673157823</v>
          </cell>
          <cell r="O232">
            <v>5823764946</v>
          </cell>
          <cell r="P232">
            <v>823156132</v>
          </cell>
          <cell r="Q232">
            <v>4046358636</v>
          </cell>
          <cell r="R232">
            <v>1064266066</v>
          </cell>
          <cell r="S232">
            <v>1843589748</v>
          </cell>
          <cell r="T232">
            <v>2254360051</v>
          </cell>
          <cell r="U232">
            <v>1070791770</v>
          </cell>
          <cell r="V232">
            <v>4128068916</v>
          </cell>
          <cell r="W232">
            <v>14779003040</v>
          </cell>
        </row>
        <row r="233">
          <cell r="A233">
            <v>39692</v>
          </cell>
          <cell r="B233">
            <v>41973355410</v>
          </cell>
          <cell r="C233">
            <v>9888083153</v>
          </cell>
          <cell r="D233">
            <v>2237675216</v>
          </cell>
          <cell r="E233">
            <v>1022925002</v>
          </cell>
          <cell r="F233">
            <v>3454169394</v>
          </cell>
          <cell r="G233">
            <v>1405946065</v>
          </cell>
          <cell r="H233">
            <v>915088407</v>
          </cell>
          <cell r="I233">
            <v>912172976</v>
          </cell>
          <cell r="J233">
            <v>1610989581</v>
          </cell>
          <cell r="K233">
            <v>4108270441</v>
          </cell>
          <cell r="L233">
            <v>16418035175</v>
          </cell>
          <cell r="M233">
            <v>47021802010</v>
          </cell>
          <cell r="N233">
            <v>8776398151</v>
          </cell>
          <cell r="O233">
            <v>6095076615</v>
          </cell>
          <cell r="P233">
            <v>1147283045</v>
          </cell>
          <cell r="Q233">
            <v>4115459975</v>
          </cell>
          <cell r="R233">
            <v>1213665360</v>
          </cell>
          <cell r="S233">
            <v>1929178747</v>
          </cell>
          <cell r="T233">
            <v>2304774409</v>
          </cell>
          <cell r="U233">
            <v>1071145458</v>
          </cell>
          <cell r="V233">
            <v>4470393414</v>
          </cell>
          <cell r="W233">
            <v>15898426836</v>
          </cell>
        </row>
        <row r="234">
          <cell r="A234">
            <v>39783</v>
          </cell>
          <cell r="B234">
            <v>42900222514</v>
          </cell>
          <cell r="C234">
            <v>9995316318</v>
          </cell>
          <cell r="D234">
            <v>2533577182</v>
          </cell>
          <cell r="E234">
            <v>1005820520</v>
          </cell>
          <cell r="F234">
            <v>3613492952</v>
          </cell>
          <cell r="G234">
            <v>1358234711</v>
          </cell>
          <cell r="H234">
            <v>948948677</v>
          </cell>
          <cell r="I234">
            <v>863119540</v>
          </cell>
          <cell r="J234">
            <v>1672020479</v>
          </cell>
          <cell r="K234">
            <v>4382024587</v>
          </cell>
          <cell r="L234">
            <v>16527667548</v>
          </cell>
          <cell r="M234">
            <v>48514055912</v>
          </cell>
          <cell r="N234">
            <v>8737898313</v>
          </cell>
          <cell r="O234">
            <v>6443737855</v>
          </cell>
          <cell r="P234">
            <v>1154520609</v>
          </cell>
          <cell r="Q234">
            <v>3955596285</v>
          </cell>
          <cell r="R234">
            <v>1317625235</v>
          </cell>
          <cell r="S234">
            <v>1986445608</v>
          </cell>
          <cell r="T234">
            <v>2251641260</v>
          </cell>
          <cell r="U234">
            <v>1083861348</v>
          </cell>
          <cell r="V234">
            <v>4600199699</v>
          </cell>
          <cell r="W234">
            <v>16982529700</v>
          </cell>
        </row>
        <row r="235">
          <cell r="A235">
            <v>39873</v>
          </cell>
          <cell r="B235">
            <v>43352879271</v>
          </cell>
          <cell r="C235">
            <v>10058848237</v>
          </cell>
          <cell r="D235">
            <v>2958901481</v>
          </cell>
          <cell r="E235">
            <v>1010439853</v>
          </cell>
          <cell r="F235">
            <v>3624770417</v>
          </cell>
          <cell r="G235">
            <v>1266864921</v>
          </cell>
          <cell r="H235">
            <v>924275250</v>
          </cell>
          <cell r="I235">
            <v>793692045</v>
          </cell>
          <cell r="J235">
            <v>1761857821</v>
          </cell>
          <cell r="K235">
            <v>4756752694</v>
          </cell>
          <cell r="L235">
            <v>16196476552</v>
          </cell>
          <cell r="M235">
            <v>48037267785</v>
          </cell>
          <cell r="N235">
            <v>8529717878</v>
          </cell>
          <cell r="O235">
            <v>6594261111</v>
          </cell>
          <cell r="P235">
            <v>1152765007</v>
          </cell>
          <cell r="Q235">
            <v>3899724413</v>
          </cell>
          <cell r="R235">
            <v>1352503885</v>
          </cell>
          <cell r="S235">
            <v>1818055816</v>
          </cell>
          <cell r="T235">
            <v>2382804967</v>
          </cell>
          <cell r="U235">
            <v>1064625098</v>
          </cell>
          <cell r="V235">
            <v>4714477806</v>
          </cell>
          <cell r="W235">
            <v>16528331804</v>
          </cell>
        </row>
        <row r="236">
          <cell r="A236">
            <v>39965</v>
          </cell>
          <cell r="B236">
            <v>43028288791</v>
          </cell>
          <cell r="C236">
            <v>9716634216</v>
          </cell>
          <cell r="D236">
            <v>3359361864</v>
          </cell>
          <cell r="E236">
            <v>1064500726</v>
          </cell>
          <cell r="F236">
            <v>3373218314</v>
          </cell>
          <cell r="G236">
            <v>1281647036</v>
          </cell>
          <cell r="H236">
            <v>795908537</v>
          </cell>
          <cell r="I236">
            <v>790580360</v>
          </cell>
          <cell r="J236">
            <v>1756669380</v>
          </cell>
          <cell r="K236">
            <v>4807626262</v>
          </cell>
          <cell r="L236">
            <v>16082142096</v>
          </cell>
          <cell r="M236">
            <v>46138542061</v>
          </cell>
          <cell r="N236">
            <v>8105703463</v>
          </cell>
          <cell r="O236">
            <v>6658359244</v>
          </cell>
          <cell r="P236">
            <v>1127221159</v>
          </cell>
          <cell r="Q236">
            <v>3621307863</v>
          </cell>
          <cell r="R236">
            <v>1483068511</v>
          </cell>
          <cell r="S236">
            <v>1337034504</v>
          </cell>
          <cell r="T236">
            <v>1860502128</v>
          </cell>
          <cell r="U236">
            <v>1005241176</v>
          </cell>
          <cell r="V236">
            <v>4645912933</v>
          </cell>
          <cell r="W236">
            <v>16294191080</v>
          </cell>
        </row>
        <row r="237">
          <cell r="A237">
            <v>40057</v>
          </cell>
          <cell r="B237">
            <v>41588342007</v>
          </cell>
          <cell r="C237">
            <v>9249630623</v>
          </cell>
          <cell r="D237">
            <v>3526530905</v>
          </cell>
          <cell r="E237">
            <v>1017734807</v>
          </cell>
          <cell r="F237">
            <v>3200240241</v>
          </cell>
          <cell r="G237">
            <v>1270418749</v>
          </cell>
          <cell r="H237">
            <v>781814027</v>
          </cell>
          <cell r="I237">
            <v>864948363</v>
          </cell>
          <cell r="J237">
            <v>1724790493</v>
          </cell>
          <cell r="K237">
            <v>4461579579</v>
          </cell>
          <cell r="L237">
            <v>15490654220</v>
          </cell>
          <cell r="M237">
            <v>43257476870</v>
          </cell>
          <cell r="N237">
            <v>7712767202</v>
          </cell>
          <cell r="O237">
            <v>6410203776</v>
          </cell>
          <cell r="P237">
            <v>828314195</v>
          </cell>
          <cell r="Q237">
            <v>3183507100</v>
          </cell>
          <cell r="R237">
            <v>1484557986</v>
          </cell>
          <cell r="S237">
            <v>1197669906</v>
          </cell>
          <cell r="T237">
            <v>1807687225</v>
          </cell>
          <cell r="U237">
            <v>987554403</v>
          </cell>
          <cell r="V237">
            <v>4635778435</v>
          </cell>
          <cell r="W237">
            <v>15009436642</v>
          </cell>
        </row>
        <row r="238">
          <cell r="A238">
            <v>40148</v>
          </cell>
          <cell r="B238">
            <v>39672190230</v>
          </cell>
          <cell r="C238">
            <v>9131649575</v>
          </cell>
          <cell r="D238">
            <v>3627531336</v>
          </cell>
          <cell r="E238">
            <v>963384367</v>
          </cell>
          <cell r="F238">
            <v>2821281844</v>
          </cell>
          <cell r="G238">
            <v>1240265764</v>
          </cell>
          <cell r="H238">
            <v>705061015</v>
          </cell>
          <cell r="I238">
            <v>1100290217</v>
          </cell>
          <cell r="J238">
            <v>1696393056</v>
          </cell>
          <cell r="K238">
            <v>3953369875</v>
          </cell>
          <cell r="L238">
            <v>14432963181</v>
          </cell>
          <cell r="M238">
            <v>40220790546</v>
          </cell>
          <cell r="N238">
            <v>7396892484</v>
          </cell>
          <cell r="O238">
            <v>6065664748</v>
          </cell>
          <cell r="P238">
            <v>719742106</v>
          </cell>
          <cell r="Q238">
            <v>2980901049</v>
          </cell>
          <cell r="R238">
            <v>1356590269</v>
          </cell>
          <cell r="S238">
            <v>1085165517</v>
          </cell>
          <cell r="T238">
            <v>1625238218</v>
          </cell>
          <cell r="U238">
            <v>937286366</v>
          </cell>
          <cell r="V238">
            <v>4327828100</v>
          </cell>
          <cell r="W238">
            <v>13725481689</v>
          </cell>
        </row>
        <row r="239">
          <cell r="A239">
            <v>40238</v>
          </cell>
          <cell r="B239">
            <v>39555846743</v>
          </cell>
          <cell r="C239">
            <v>9307250195</v>
          </cell>
          <cell r="D239">
            <v>3803768925</v>
          </cell>
          <cell r="E239">
            <v>971692807</v>
          </cell>
          <cell r="F239">
            <v>2834473880</v>
          </cell>
          <cell r="G239">
            <v>1279917622</v>
          </cell>
          <cell r="H239">
            <v>720551861</v>
          </cell>
          <cell r="I239">
            <v>1193615836</v>
          </cell>
          <cell r="J239">
            <v>1608830900</v>
          </cell>
          <cell r="K239">
            <v>3522836653</v>
          </cell>
          <cell r="L239">
            <v>14312908064</v>
          </cell>
          <cell r="M239">
            <v>39719299426</v>
          </cell>
          <cell r="N239">
            <v>7558227432</v>
          </cell>
          <cell r="O239">
            <v>6027702357</v>
          </cell>
          <cell r="P239">
            <v>660055140</v>
          </cell>
          <cell r="Q239">
            <v>2658491233</v>
          </cell>
          <cell r="R239">
            <v>1454402175</v>
          </cell>
          <cell r="S239">
            <v>1184291241</v>
          </cell>
          <cell r="T239">
            <v>1409948364</v>
          </cell>
          <cell r="U239">
            <v>945438308</v>
          </cell>
          <cell r="V239">
            <v>4220650856</v>
          </cell>
          <cell r="W239">
            <v>13600092320</v>
          </cell>
        </row>
        <row r="240">
          <cell r="A240">
            <v>40330</v>
          </cell>
          <cell r="B240">
            <v>40669469336</v>
          </cell>
          <cell r="C240">
            <v>9650789973</v>
          </cell>
          <cell r="D240">
            <v>4108621305</v>
          </cell>
          <cell r="E240">
            <v>897342731</v>
          </cell>
          <cell r="F240">
            <v>3070452837</v>
          </cell>
          <cell r="G240">
            <v>1322131960</v>
          </cell>
          <cell r="H240">
            <v>750967961</v>
          </cell>
          <cell r="I240">
            <v>1142571831</v>
          </cell>
          <cell r="J240">
            <v>1566625002</v>
          </cell>
          <cell r="K240">
            <v>3556427541</v>
          </cell>
          <cell r="L240">
            <v>14603538195</v>
          </cell>
          <cell r="M240">
            <v>40079320320</v>
          </cell>
          <cell r="N240">
            <v>7784859662</v>
          </cell>
          <cell r="O240">
            <v>6119224884</v>
          </cell>
          <cell r="P240">
            <v>570473025</v>
          </cell>
          <cell r="Q240">
            <v>2784520408</v>
          </cell>
          <cell r="R240">
            <v>1411117169</v>
          </cell>
          <cell r="S240">
            <v>1334661284</v>
          </cell>
          <cell r="T240">
            <v>1483423386</v>
          </cell>
          <cell r="U240">
            <v>958410199</v>
          </cell>
          <cell r="V240">
            <v>4141380163</v>
          </cell>
          <cell r="W240">
            <v>13491250140</v>
          </cell>
        </row>
        <row r="241">
          <cell r="A241">
            <v>40422</v>
          </cell>
          <cell r="B241">
            <v>41784614453</v>
          </cell>
          <cell r="C241">
            <v>9886739054</v>
          </cell>
          <cell r="D241">
            <v>4318035716</v>
          </cell>
          <cell r="E241">
            <v>915569110</v>
          </cell>
          <cell r="F241">
            <v>3248940009</v>
          </cell>
          <cell r="G241">
            <v>1354701170</v>
          </cell>
          <cell r="H241">
            <v>740335223</v>
          </cell>
          <cell r="I241">
            <v>1071249324</v>
          </cell>
          <cell r="J241">
            <v>1522121283</v>
          </cell>
          <cell r="K241">
            <v>3710536652</v>
          </cell>
          <cell r="L241">
            <v>15016386912</v>
          </cell>
          <cell r="M241">
            <v>40809831028</v>
          </cell>
          <cell r="N241">
            <v>7691149673</v>
          </cell>
          <cell r="O241">
            <v>6426259999</v>
          </cell>
          <cell r="P241">
            <v>588513034</v>
          </cell>
          <cell r="Q241">
            <v>3065721924</v>
          </cell>
          <cell r="R241">
            <v>1302860087</v>
          </cell>
          <cell r="S241">
            <v>1465167437</v>
          </cell>
          <cell r="T241">
            <v>1458938540</v>
          </cell>
          <cell r="U241">
            <v>945682800</v>
          </cell>
          <cell r="V241">
            <v>3953518358</v>
          </cell>
          <cell r="W241">
            <v>13912019176</v>
          </cell>
        </row>
        <row r="242">
          <cell r="A242">
            <v>40513</v>
          </cell>
          <cell r="B242">
            <v>43529288542</v>
          </cell>
          <cell r="C242">
            <v>10025190167</v>
          </cell>
          <cell r="D242">
            <v>4826150473</v>
          </cell>
          <cell r="E242">
            <v>930405782</v>
          </cell>
          <cell r="F242">
            <v>3375126080</v>
          </cell>
          <cell r="G242">
            <v>1413672780</v>
          </cell>
          <cell r="H242">
            <v>775589428</v>
          </cell>
          <cell r="I242">
            <v>826165722</v>
          </cell>
          <cell r="J242">
            <v>1527938093</v>
          </cell>
          <cell r="K242">
            <v>3759346055</v>
          </cell>
          <cell r="L242">
            <v>16069703962</v>
          </cell>
          <cell r="M242">
            <v>42360478699</v>
          </cell>
          <cell r="N242">
            <v>7697276937</v>
          </cell>
          <cell r="O242">
            <v>6762093783</v>
          </cell>
          <cell r="P242">
            <v>647442542</v>
          </cell>
          <cell r="Q242">
            <v>3106921806</v>
          </cell>
          <cell r="R242">
            <v>1387193910</v>
          </cell>
          <cell r="S242">
            <v>1523667407</v>
          </cell>
          <cell r="T242">
            <v>1621920627</v>
          </cell>
          <cell r="U242">
            <v>954975586</v>
          </cell>
          <cell r="V242">
            <v>4392831585</v>
          </cell>
          <cell r="W242">
            <v>14266154516</v>
          </cell>
        </row>
        <row r="243">
          <cell r="A243">
            <v>40603</v>
          </cell>
          <cell r="B243">
            <v>44764359717</v>
          </cell>
          <cell r="C243">
            <v>10165968829</v>
          </cell>
          <cell r="D243">
            <v>5395913360</v>
          </cell>
          <cell r="E243">
            <v>879486126</v>
          </cell>
          <cell r="F243">
            <v>3355332183</v>
          </cell>
          <cell r="G243">
            <v>1513962015</v>
          </cell>
          <cell r="H243">
            <v>784903868</v>
          </cell>
          <cell r="I243">
            <v>735238666</v>
          </cell>
          <cell r="J243">
            <v>1515050740</v>
          </cell>
          <cell r="K243">
            <v>3885939242</v>
          </cell>
          <cell r="L243">
            <v>16532564688</v>
          </cell>
          <cell r="M243">
            <v>44023677134</v>
          </cell>
          <cell r="N243">
            <v>7622511740</v>
          </cell>
          <cell r="O243">
            <v>6938252768</v>
          </cell>
          <cell r="P243">
            <v>688280392</v>
          </cell>
          <cell r="Q243">
            <v>3176892762</v>
          </cell>
          <cell r="R243">
            <v>1381255406</v>
          </cell>
          <cell r="S243">
            <v>1617694642</v>
          </cell>
          <cell r="T243">
            <v>1836259189</v>
          </cell>
          <cell r="U243">
            <v>961011567</v>
          </cell>
          <cell r="V243">
            <v>4847739330</v>
          </cell>
          <cell r="W243">
            <v>14953779338</v>
          </cell>
        </row>
        <row r="244">
          <cell r="A244">
            <v>40695</v>
          </cell>
          <cell r="B244">
            <v>46072276283</v>
          </cell>
          <cell r="C244">
            <v>10313643361</v>
          </cell>
          <cell r="D244">
            <v>5634573057</v>
          </cell>
          <cell r="E244">
            <v>862010613</v>
          </cell>
          <cell r="F244">
            <v>3370811418</v>
          </cell>
          <cell r="G244">
            <v>1596503027</v>
          </cell>
          <cell r="H244">
            <v>829268241</v>
          </cell>
          <cell r="I244">
            <v>759978474</v>
          </cell>
          <cell r="J244">
            <v>1515323918</v>
          </cell>
          <cell r="K244">
            <v>3931400049</v>
          </cell>
          <cell r="L244">
            <v>17258764125</v>
          </cell>
          <cell r="M244">
            <v>45072975696</v>
          </cell>
          <cell r="N244">
            <v>7399724026</v>
          </cell>
          <cell r="O244">
            <v>7120532642</v>
          </cell>
          <cell r="P244">
            <v>704402135</v>
          </cell>
          <cell r="Q244">
            <v>2969244907</v>
          </cell>
          <cell r="R244">
            <v>1401378146</v>
          </cell>
          <cell r="S244">
            <v>1548174402</v>
          </cell>
          <cell r="T244">
            <v>2120856633</v>
          </cell>
          <cell r="U244">
            <v>1062986396</v>
          </cell>
          <cell r="V244">
            <v>5057151602</v>
          </cell>
          <cell r="W244">
            <v>15688524807</v>
          </cell>
        </row>
        <row r="245">
          <cell r="A245">
            <v>40787</v>
          </cell>
          <cell r="B245">
            <v>46798237927</v>
          </cell>
          <cell r="C245">
            <v>10558225161</v>
          </cell>
          <cell r="D245">
            <v>5795132199</v>
          </cell>
          <cell r="E245">
            <v>868456867</v>
          </cell>
          <cell r="F245">
            <v>3332689406</v>
          </cell>
          <cell r="G245">
            <v>1634161798</v>
          </cell>
          <cell r="H245">
            <v>848493649</v>
          </cell>
          <cell r="I245">
            <v>797919458</v>
          </cell>
          <cell r="J245">
            <v>1541328424</v>
          </cell>
          <cell r="K245">
            <v>3906128277</v>
          </cell>
          <cell r="L245">
            <v>17515702688</v>
          </cell>
          <cell r="M245">
            <v>46103852457</v>
          </cell>
          <cell r="N245">
            <v>7433674671</v>
          </cell>
          <cell r="O245">
            <v>7309647811</v>
          </cell>
          <cell r="P245">
            <v>631098777</v>
          </cell>
          <cell r="Q245">
            <v>2869851003</v>
          </cell>
          <cell r="R245">
            <v>1474249154</v>
          </cell>
          <cell r="S245">
            <v>1529455453</v>
          </cell>
          <cell r="T245">
            <v>2177630064</v>
          </cell>
          <cell r="U245">
            <v>1204529532</v>
          </cell>
          <cell r="V245">
            <v>5109640185</v>
          </cell>
          <cell r="W245">
            <v>16364075807</v>
          </cell>
        </row>
        <row r="246">
          <cell r="A246">
            <v>40878</v>
          </cell>
          <cell r="B246">
            <v>47701757178</v>
          </cell>
          <cell r="C246">
            <v>10848006838</v>
          </cell>
          <cell r="D246">
            <v>5887026892</v>
          </cell>
          <cell r="E246">
            <v>855876482</v>
          </cell>
          <cell r="F246">
            <v>3440527826</v>
          </cell>
          <cell r="G246">
            <v>1674903872</v>
          </cell>
          <cell r="H246">
            <v>874717817</v>
          </cell>
          <cell r="I246">
            <v>812807443</v>
          </cell>
          <cell r="J246">
            <v>1544648822</v>
          </cell>
          <cell r="K246">
            <v>3997091227</v>
          </cell>
          <cell r="L246">
            <v>17766149959</v>
          </cell>
          <cell r="M246">
            <v>46895799197</v>
          </cell>
          <cell r="N246">
            <v>7369178984</v>
          </cell>
          <cell r="O246">
            <v>7438848506</v>
          </cell>
          <cell r="P246">
            <v>729339178</v>
          </cell>
          <cell r="Q246">
            <v>2921299573</v>
          </cell>
          <cell r="R246">
            <v>1453856987</v>
          </cell>
          <cell r="S246">
            <v>1477791537</v>
          </cell>
          <cell r="T246">
            <v>2163474813</v>
          </cell>
          <cell r="U246">
            <v>1267068856</v>
          </cell>
          <cell r="V246">
            <v>5025848031</v>
          </cell>
          <cell r="W246">
            <v>17049092732</v>
          </cell>
        </row>
        <row r="247">
          <cell r="A247">
            <v>40969</v>
          </cell>
          <cell r="B247">
            <v>47468228908</v>
          </cell>
          <cell r="C247">
            <v>10667306642</v>
          </cell>
          <cell r="D247">
            <v>5928022825</v>
          </cell>
          <cell r="E247">
            <v>872730127</v>
          </cell>
          <cell r="F247">
            <v>3403875202</v>
          </cell>
          <cell r="G247">
            <v>1616486765</v>
          </cell>
          <cell r="H247">
            <v>899009671</v>
          </cell>
          <cell r="I247">
            <v>838324586</v>
          </cell>
          <cell r="J247">
            <v>1506443918</v>
          </cell>
          <cell r="K247">
            <v>4020535344</v>
          </cell>
          <cell r="L247">
            <v>17715493828</v>
          </cell>
          <cell r="M247">
            <v>47201464836</v>
          </cell>
          <cell r="N247">
            <v>7282918760</v>
          </cell>
          <cell r="O247">
            <v>7519897367</v>
          </cell>
          <cell r="P247">
            <v>729742292</v>
          </cell>
          <cell r="Q247">
            <v>2929766706</v>
          </cell>
          <cell r="R247">
            <v>1504585308</v>
          </cell>
          <cell r="S247">
            <v>1413561661</v>
          </cell>
          <cell r="T247">
            <v>2190251599</v>
          </cell>
          <cell r="U247">
            <v>1308896924</v>
          </cell>
          <cell r="V247">
            <v>4853796366</v>
          </cell>
          <cell r="W247">
            <v>17468047853</v>
          </cell>
        </row>
        <row r="248">
          <cell r="A248">
            <v>41061</v>
          </cell>
          <cell r="B248">
            <v>46688062463</v>
          </cell>
          <cell r="C248">
            <v>10460085128</v>
          </cell>
          <cell r="D248">
            <v>6106143022</v>
          </cell>
          <cell r="E248">
            <v>856901260</v>
          </cell>
          <cell r="F248">
            <v>3387389867</v>
          </cell>
          <cell r="G248">
            <v>1555795110</v>
          </cell>
          <cell r="H248">
            <v>907067468</v>
          </cell>
          <cell r="I248">
            <v>846326012</v>
          </cell>
          <cell r="J248">
            <v>1442556117</v>
          </cell>
          <cell r="K248">
            <v>4082743985</v>
          </cell>
          <cell r="L248">
            <v>17043054494</v>
          </cell>
          <cell r="M248">
            <v>47450564902</v>
          </cell>
          <cell r="N248">
            <v>7240364435</v>
          </cell>
          <cell r="O248">
            <v>7658178232</v>
          </cell>
          <cell r="P248">
            <v>724133898</v>
          </cell>
          <cell r="Q248">
            <v>3229109130</v>
          </cell>
          <cell r="R248">
            <v>1585631517</v>
          </cell>
          <cell r="S248">
            <v>1450619411</v>
          </cell>
          <cell r="T248">
            <v>2282758250</v>
          </cell>
          <cell r="U248">
            <v>1280520900</v>
          </cell>
          <cell r="V248">
            <v>4695041597</v>
          </cell>
          <cell r="W248">
            <v>17304207532</v>
          </cell>
        </row>
        <row r="249">
          <cell r="A249">
            <v>41153</v>
          </cell>
          <cell r="B249">
            <v>46748201197</v>
          </cell>
          <cell r="C249">
            <v>10180226249</v>
          </cell>
          <cell r="D249">
            <v>6437235034</v>
          </cell>
          <cell r="E249">
            <v>822525544</v>
          </cell>
          <cell r="F249">
            <v>3356991198</v>
          </cell>
          <cell r="G249">
            <v>1567620453</v>
          </cell>
          <cell r="H249">
            <v>913982903</v>
          </cell>
          <cell r="I249">
            <v>859212563</v>
          </cell>
          <cell r="J249">
            <v>1406727392</v>
          </cell>
          <cell r="K249">
            <v>4146919945</v>
          </cell>
          <cell r="L249">
            <v>17056759916</v>
          </cell>
          <cell r="M249">
            <v>47639552005</v>
          </cell>
          <cell r="N249">
            <v>7204169177</v>
          </cell>
          <cell r="O249">
            <v>7715662671</v>
          </cell>
          <cell r="P249">
            <v>757728139</v>
          </cell>
          <cell r="Q249">
            <v>3156537137</v>
          </cell>
          <cell r="R249">
            <v>1763282330</v>
          </cell>
          <cell r="S249">
            <v>1580617903</v>
          </cell>
          <cell r="T249">
            <v>2251713448</v>
          </cell>
          <cell r="U249">
            <v>1221023817</v>
          </cell>
          <cell r="V249">
            <v>4688349941</v>
          </cell>
          <cell r="W249">
            <v>17300467442</v>
          </cell>
        </row>
        <row r="250">
          <cell r="A250">
            <v>41244</v>
          </cell>
          <cell r="B250">
            <v>46064057146</v>
          </cell>
          <cell r="C250">
            <v>9908104736</v>
          </cell>
          <cell r="D250">
            <v>6859465012</v>
          </cell>
          <cell r="E250">
            <v>838465643</v>
          </cell>
          <cell r="F250">
            <v>3210796355</v>
          </cell>
          <cell r="G250">
            <v>1554834851</v>
          </cell>
          <cell r="H250">
            <v>887581016</v>
          </cell>
          <cell r="I250">
            <v>845186624</v>
          </cell>
          <cell r="J250">
            <v>1395012929</v>
          </cell>
          <cell r="K250">
            <v>4231325130</v>
          </cell>
          <cell r="L250">
            <v>16333284850</v>
          </cell>
          <cell r="M250">
            <v>47219129634</v>
          </cell>
          <cell r="N250">
            <v>7184478196</v>
          </cell>
          <cell r="O250">
            <v>7713475099</v>
          </cell>
          <cell r="P250">
            <v>659436792</v>
          </cell>
          <cell r="Q250">
            <v>3053367403</v>
          </cell>
          <cell r="R250">
            <v>1809125463</v>
          </cell>
          <cell r="S250">
            <v>1835371366</v>
          </cell>
          <cell r="T250">
            <v>2109767744</v>
          </cell>
          <cell r="U250">
            <v>1260978747</v>
          </cell>
          <cell r="V250">
            <v>4385699267</v>
          </cell>
          <cell r="W250">
            <v>17207429557</v>
          </cell>
        </row>
        <row r="251">
          <cell r="A251">
            <v>41334</v>
          </cell>
          <cell r="B251">
            <v>46160364525</v>
          </cell>
          <cell r="C251">
            <v>9736991884</v>
          </cell>
          <cell r="D251">
            <v>7402160541</v>
          </cell>
          <cell r="E251">
            <v>818595013</v>
          </cell>
          <cell r="F251">
            <v>3141912683</v>
          </cell>
          <cell r="G251">
            <v>1593056444</v>
          </cell>
          <cell r="H251">
            <v>834180167</v>
          </cell>
          <cell r="I251">
            <v>874954576</v>
          </cell>
          <cell r="J251">
            <v>1377501290</v>
          </cell>
          <cell r="K251">
            <v>4335667675</v>
          </cell>
          <cell r="L251">
            <v>16045344252</v>
          </cell>
          <cell r="M251">
            <v>46681014999</v>
          </cell>
          <cell r="N251">
            <v>7094380968</v>
          </cell>
          <cell r="O251">
            <v>7760891347</v>
          </cell>
          <cell r="P251">
            <v>729755493</v>
          </cell>
          <cell r="Q251">
            <v>3037894203</v>
          </cell>
          <cell r="R251">
            <v>1886508609</v>
          </cell>
          <cell r="S251">
            <v>1913237110</v>
          </cell>
          <cell r="T251">
            <v>1990093812</v>
          </cell>
          <cell r="U251">
            <v>1270461315</v>
          </cell>
          <cell r="V251">
            <v>4218070443</v>
          </cell>
          <cell r="W251">
            <v>16779721699</v>
          </cell>
        </row>
        <row r="252">
          <cell r="A252">
            <v>41426</v>
          </cell>
          <cell r="B252">
            <v>45704290139</v>
          </cell>
          <cell r="C252">
            <v>9531118590</v>
          </cell>
          <cell r="D252">
            <v>7715372699</v>
          </cell>
          <cell r="E252">
            <v>836701393</v>
          </cell>
          <cell r="F252">
            <v>2944597413</v>
          </cell>
          <cell r="G252">
            <v>1585196315</v>
          </cell>
          <cell r="H252">
            <v>835740916</v>
          </cell>
          <cell r="I252">
            <v>887586433</v>
          </cell>
          <cell r="J252">
            <v>1387762572</v>
          </cell>
          <cell r="K252">
            <v>4116063803</v>
          </cell>
          <cell r="L252">
            <v>15864150005</v>
          </cell>
          <cell r="M252">
            <v>46523629658</v>
          </cell>
          <cell r="N252">
            <v>6909579689</v>
          </cell>
          <cell r="O252">
            <v>7761608250</v>
          </cell>
          <cell r="P252">
            <v>805709559</v>
          </cell>
          <cell r="Q252">
            <v>2986792026</v>
          </cell>
          <cell r="R252">
            <v>1899968237</v>
          </cell>
          <cell r="S252">
            <v>2054194759</v>
          </cell>
          <cell r="T252">
            <v>1732330339</v>
          </cell>
          <cell r="U252">
            <v>1245875480</v>
          </cell>
          <cell r="V252">
            <v>4228143957</v>
          </cell>
          <cell r="W252">
            <v>16899427362</v>
          </cell>
        </row>
        <row r="253">
          <cell r="A253">
            <v>41518</v>
          </cell>
          <cell r="B253">
            <v>46004783846</v>
          </cell>
          <cell r="C253">
            <v>9300865278</v>
          </cell>
          <cell r="D253">
            <v>8266747367</v>
          </cell>
          <cell r="E253">
            <v>857559960</v>
          </cell>
          <cell r="F253">
            <v>2798589838</v>
          </cell>
          <cell r="G253">
            <v>1602633333</v>
          </cell>
          <cell r="H253">
            <v>882860134</v>
          </cell>
          <cell r="I253">
            <v>999461796</v>
          </cell>
          <cell r="J253">
            <v>1401833290</v>
          </cell>
          <cell r="K253">
            <v>4111079649</v>
          </cell>
          <cell r="L253">
            <v>15783153201</v>
          </cell>
          <cell r="M253">
            <v>47563957418</v>
          </cell>
          <cell r="N253">
            <v>6631947794</v>
          </cell>
          <cell r="O253">
            <v>8061051522</v>
          </cell>
          <cell r="P253">
            <v>835243102</v>
          </cell>
          <cell r="Q253">
            <v>3019509633</v>
          </cell>
          <cell r="R253">
            <v>1789290588</v>
          </cell>
          <cell r="S253">
            <v>2171113591</v>
          </cell>
          <cell r="T253">
            <v>1840407769</v>
          </cell>
          <cell r="U253">
            <v>1232689546</v>
          </cell>
          <cell r="V253">
            <v>4401201596</v>
          </cell>
          <cell r="W253">
            <v>17581502277</v>
          </cell>
        </row>
        <row r="254">
          <cell r="A254">
            <v>41609</v>
          </cell>
          <cell r="B254">
            <v>48043670101</v>
          </cell>
          <cell r="C254">
            <v>9124668933</v>
          </cell>
          <cell r="D254">
            <v>9965232711</v>
          </cell>
          <cell r="E254">
            <v>885593717</v>
          </cell>
          <cell r="F254">
            <v>2829151414</v>
          </cell>
          <cell r="G254">
            <v>1632827326</v>
          </cell>
          <cell r="H254">
            <v>911426084</v>
          </cell>
          <cell r="I254">
            <v>1021158357</v>
          </cell>
          <cell r="J254">
            <v>1397164719</v>
          </cell>
          <cell r="K254">
            <v>4071400211</v>
          </cell>
          <cell r="L254">
            <v>16205046629</v>
          </cell>
          <cell r="M254">
            <v>48360348383</v>
          </cell>
          <cell r="N254">
            <v>6424017897</v>
          </cell>
          <cell r="O254">
            <v>8260107539</v>
          </cell>
          <cell r="P254">
            <v>870842585</v>
          </cell>
          <cell r="Q254">
            <v>3087079900</v>
          </cell>
          <cell r="R254">
            <v>1961731773</v>
          </cell>
          <cell r="S254">
            <v>2025886057</v>
          </cell>
          <cell r="T254">
            <v>2022717008</v>
          </cell>
          <cell r="U254">
            <v>1227606164</v>
          </cell>
          <cell r="V254">
            <v>4527446088</v>
          </cell>
          <cell r="W254">
            <v>17952913372</v>
          </cell>
        </row>
        <row r="255">
          <cell r="A255">
            <v>41699</v>
          </cell>
          <cell r="B255">
            <v>50027958729</v>
          </cell>
          <cell r="C255">
            <v>9015989896</v>
          </cell>
          <cell r="D255">
            <v>11183377507</v>
          </cell>
          <cell r="E255">
            <v>960636301</v>
          </cell>
          <cell r="F255">
            <v>2814822793</v>
          </cell>
          <cell r="G255">
            <v>1635755203</v>
          </cell>
          <cell r="H255">
            <v>979842602</v>
          </cell>
          <cell r="I255">
            <v>1062543484</v>
          </cell>
          <cell r="J255">
            <v>1507191470</v>
          </cell>
          <cell r="K255">
            <v>4065919549</v>
          </cell>
          <cell r="L255">
            <v>16801879924</v>
          </cell>
          <cell r="M255">
            <v>49229650408</v>
          </cell>
          <cell r="N255">
            <v>6247260416</v>
          </cell>
          <cell r="O255">
            <v>8370938563</v>
          </cell>
          <cell r="P255">
            <v>868748961</v>
          </cell>
          <cell r="Q255">
            <v>3188260382</v>
          </cell>
          <cell r="R255">
            <v>2003838719</v>
          </cell>
          <cell r="S255">
            <v>2214627058</v>
          </cell>
          <cell r="T255">
            <v>2310915722</v>
          </cell>
          <cell r="U255">
            <v>1236607727</v>
          </cell>
          <cell r="V255">
            <v>4577339428</v>
          </cell>
          <cell r="W255">
            <v>18211113432</v>
          </cell>
        </row>
        <row r="256">
          <cell r="A256">
            <v>41791</v>
          </cell>
          <cell r="B256">
            <v>51161136425</v>
          </cell>
          <cell r="C256">
            <v>8931222754</v>
          </cell>
          <cell r="D256">
            <v>11572309670</v>
          </cell>
          <cell r="E256">
            <v>952014211</v>
          </cell>
          <cell r="F256">
            <v>2900494595</v>
          </cell>
          <cell r="G256">
            <v>1653730294</v>
          </cell>
          <cell r="H256">
            <v>977116972</v>
          </cell>
          <cell r="I256">
            <v>1092471029</v>
          </cell>
          <cell r="J256">
            <v>1538427727</v>
          </cell>
          <cell r="K256">
            <v>4225275752</v>
          </cell>
          <cell r="L256">
            <v>17318073421</v>
          </cell>
          <cell r="M256">
            <v>49972347974</v>
          </cell>
          <cell r="N256">
            <v>6133556527</v>
          </cell>
          <cell r="O256">
            <v>8458877046</v>
          </cell>
          <cell r="P256">
            <v>876513011</v>
          </cell>
          <cell r="Q256">
            <v>3220148167</v>
          </cell>
          <cell r="R256">
            <v>2111999808</v>
          </cell>
          <cell r="S256">
            <v>2321516368</v>
          </cell>
          <cell r="T256">
            <v>2313509560</v>
          </cell>
          <cell r="U256">
            <v>1278089139</v>
          </cell>
          <cell r="V256">
            <v>4965328975</v>
          </cell>
          <cell r="W256">
            <v>18292809373</v>
          </cell>
        </row>
        <row r="257">
          <cell r="A257">
            <v>41883</v>
          </cell>
          <cell r="B257">
            <v>51053416397</v>
          </cell>
          <cell r="C257">
            <v>8869860889</v>
          </cell>
          <cell r="D257">
            <v>11363475784</v>
          </cell>
          <cell r="E257">
            <v>970300818</v>
          </cell>
          <cell r="F257">
            <v>2924729097</v>
          </cell>
          <cell r="G257">
            <v>1681366012</v>
          </cell>
          <cell r="H257">
            <v>946381390</v>
          </cell>
          <cell r="I257">
            <v>1005887354</v>
          </cell>
          <cell r="J257">
            <v>1550076610</v>
          </cell>
          <cell r="K257">
            <v>4375461485</v>
          </cell>
          <cell r="L257">
            <v>17365876958</v>
          </cell>
          <cell r="M257">
            <v>50386013137</v>
          </cell>
          <cell r="N257">
            <v>6178330621</v>
          </cell>
          <cell r="O257">
            <v>8358105742</v>
          </cell>
          <cell r="P257">
            <v>856790526</v>
          </cell>
          <cell r="Q257">
            <v>3327859587</v>
          </cell>
          <cell r="R257">
            <v>2247846066</v>
          </cell>
          <cell r="S257">
            <v>2229129833</v>
          </cell>
          <cell r="T257">
            <v>2237263371</v>
          </cell>
          <cell r="U257">
            <v>1326001483</v>
          </cell>
          <cell r="V257">
            <v>5572510248</v>
          </cell>
          <cell r="W257">
            <v>18052175660</v>
          </cell>
        </row>
        <row r="258">
          <cell r="A258">
            <v>41974</v>
          </cell>
          <cell r="B258">
            <v>50074641250</v>
          </cell>
          <cell r="C258">
            <v>8773487760</v>
          </cell>
          <cell r="D258">
            <v>9986191899</v>
          </cell>
          <cell r="E258">
            <v>930954975</v>
          </cell>
          <cell r="F258">
            <v>2938391848</v>
          </cell>
          <cell r="G258">
            <v>1762904289</v>
          </cell>
          <cell r="H258">
            <v>986200891</v>
          </cell>
          <cell r="I258">
            <v>1010431054</v>
          </cell>
          <cell r="J258">
            <v>1548155136</v>
          </cell>
          <cell r="K258">
            <v>4704332491</v>
          </cell>
          <cell r="L258">
            <v>17433590907</v>
          </cell>
          <cell r="M258">
            <v>51258060490</v>
          </cell>
          <cell r="N258">
            <v>6239351035</v>
          </cell>
          <cell r="O258">
            <v>8678790081</v>
          </cell>
          <cell r="P258">
            <v>847601363</v>
          </cell>
          <cell r="Q258">
            <v>3415632789</v>
          </cell>
          <cell r="R258">
            <v>2292248424</v>
          </cell>
          <cell r="S258">
            <v>2336570622</v>
          </cell>
          <cell r="T258">
            <v>2060874058</v>
          </cell>
          <cell r="U258">
            <v>1331307282</v>
          </cell>
          <cell r="V258">
            <v>5947198409</v>
          </cell>
          <cell r="W258">
            <v>18108486427</v>
          </cell>
        </row>
        <row r="259">
          <cell r="A259">
            <v>42064</v>
          </cell>
          <cell r="B259">
            <v>48915143951</v>
          </cell>
          <cell r="C259">
            <v>8647835262</v>
          </cell>
          <cell r="D259">
            <v>8581130826</v>
          </cell>
          <cell r="E259">
            <v>878527953</v>
          </cell>
          <cell r="F259">
            <v>2955056376</v>
          </cell>
          <cell r="G259">
            <v>1732763702</v>
          </cell>
          <cell r="H259">
            <v>999586619</v>
          </cell>
          <cell r="I259">
            <v>1140405210</v>
          </cell>
          <cell r="J259">
            <v>1525031163</v>
          </cell>
          <cell r="K259">
            <v>5133388391</v>
          </cell>
          <cell r="L259">
            <v>17321418449</v>
          </cell>
          <cell r="M259">
            <v>51287206004</v>
          </cell>
          <cell r="N259">
            <v>6281837735</v>
          </cell>
          <cell r="O259">
            <v>9023741033</v>
          </cell>
          <cell r="P259">
            <v>829429922</v>
          </cell>
          <cell r="Q259">
            <v>3417721177</v>
          </cell>
          <cell r="R259">
            <v>2175187348</v>
          </cell>
          <cell r="S259">
            <v>2067505284</v>
          </cell>
          <cell r="T259">
            <v>1723759822</v>
          </cell>
          <cell r="U259">
            <v>1355642303</v>
          </cell>
          <cell r="V259">
            <v>6082308700</v>
          </cell>
          <cell r="W259">
            <v>18330072680</v>
          </cell>
        </row>
        <row r="260">
          <cell r="A260">
            <v>42156</v>
          </cell>
          <cell r="B260">
            <v>48396163181</v>
          </cell>
          <cell r="C260">
            <v>8514420926</v>
          </cell>
          <cell r="D260">
            <v>8266623505</v>
          </cell>
          <cell r="E260">
            <v>842987598</v>
          </cell>
          <cell r="F260">
            <v>2942814099</v>
          </cell>
          <cell r="G260">
            <v>1683149732</v>
          </cell>
          <cell r="H260">
            <v>981538195</v>
          </cell>
          <cell r="I260">
            <v>1077796865</v>
          </cell>
          <cell r="J260">
            <v>1540778921</v>
          </cell>
          <cell r="K260">
            <v>5483251477</v>
          </cell>
          <cell r="L260">
            <v>17062801863</v>
          </cell>
          <cell r="M260">
            <v>51370699181</v>
          </cell>
          <cell r="N260">
            <v>6284802059</v>
          </cell>
          <cell r="O260">
            <v>9332338805</v>
          </cell>
          <cell r="P260">
            <v>787081264</v>
          </cell>
          <cell r="Q260">
            <v>3413178892</v>
          </cell>
          <cell r="R260">
            <v>2120443281</v>
          </cell>
          <cell r="S260">
            <v>1876674017</v>
          </cell>
          <cell r="T260">
            <v>1801102488</v>
          </cell>
          <cell r="U260">
            <v>1348601300</v>
          </cell>
          <cell r="V260">
            <v>6081364799</v>
          </cell>
          <cell r="W260">
            <v>18325112276</v>
          </cell>
        </row>
        <row r="261">
          <cell r="A261">
            <v>42248</v>
          </cell>
          <cell r="B261">
            <v>49117987199</v>
          </cell>
          <cell r="C261">
            <v>8426072788</v>
          </cell>
          <cell r="D261">
            <v>8356794037</v>
          </cell>
          <cell r="E261">
            <v>831744589</v>
          </cell>
          <cell r="F261">
            <v>3013630748</v>
          </cell>
          <cell r="G261">
            <v>1682206212</v>
          </cell>
          <cell r="H261">
            <v>981414437</v>
          </cell>
          <cell r="I261">
            <v>1086829893</v>
          </cell>
          <cell r="J261">
            <v>1603042069</v>
          </cell>
          <cell r="K261">
            <v>5748211390</v>
          </cell>
          <cell r="L261">
            <v>17388041036</v>
          </cell>
          <cell r="M261">
            <v>52287118096</v>
          </cell>
          <cell r="N261">
            <v>6254572096</v>
          </cell>
          <cell r="O261">
            <v>9964395688</v>
          </cell>
          <cell r="P261">
            <v>873765824</v>
          </cell>
          <cell r="Q261">
            <v>3439359252</v>
          </cell>
          <cell r="R261">
            <v>2027489652</v>
          </cell>
          <cell r="S261">
            <v>1809130922</v>
          </cell>
          <cell r="T261">
            <v>1840546305</v>
          </cell>
          <cell r="U261">
            <v>1329663098</v>
          </cell>
          <cell r="V261">
            <v>6066012652</v>
          </cell>
          <cell r="W261">
            <v>18682182607</v>
          </cell>
        </row>
        <row r="262">
          <cell r="A262">
            <v>42339</v>
          </cell>
          <cell r="B262">
            <v>48973550776</v>
          </cell>
          <cell r="C262">
            <v>8339522914</v>
          </cell>
          <cell r="D262">
            <v>8611422671</v>
          </cell>
          <cell r="E262">
            <v>810281448</v>
          </cell>
          <cell r="F262">
            <v>2952502954</v>
          </cell>
          <cell r="G262">
            <v>1565052181</v>
          </cell>
          <cell r="H262">
            <v>942866302</v>
          </cell>
          <cell r="I262">
            <v>1080238094</v>
          </cell>
          <cell r="J262">
            <v>1668955363</v>
          </cell>
          <cell r="K262">
            <v>5757781145</v>
          </cell>
          <cell r="L262">
            <v>17244927704</v>
          </cell>
          <cell r="M262">
            <v>52510113770</v>
          </cell>
          <cell r="N262">
            <v>6225447222</v>
          </cell>
          <cell r="O262">
            <v>10265598240</v>
          </cell>
          <cell r="P262">
            <v>911565129</v>
          </cell>
          <cell r="Q262">
            <v>3432105839</v>
          </cell>
          <cell r="R262">
            <v>1933472521</v>
          </cell>
          <cell r="S262">
            <v>1748688981</v>
          </cell>
          <cell r="T262">
            <v>1815807624</v>
          </cell>
          <cell r="U262">
            <v>1355283355</v>
          </cell>
          <cell r="V262">
            <v>6179655508</v>
          </cell>
          <cell r="W262">
            <v>18642489351</v>
          </cell>
        </row>
        <row r="263">
          <cell r="A263">
            <v>42430</v>
          </cell>
          <cell r="B263">
            <v>48833243763</v>
          </cell>
          <cell r="C263">
            <v>8367796245</v>
          </cell>
          <cell r="D263">
            <v>8736245984</v>
          </cell>
          <cell r="E263">
            <v>808733865</v>
          </cell>
          <cell r="F263">
            <v>2963060560</v>
          </cell>
          <cell r="G263">
            <v>1588694713</v>
          </cell>
          <cell r="H263">
            <v>891389400</v>
          </cell>
          <cell r="I263">
            <v>1155136668</v>
          </cell>
          <cell r="J263">
            <v>1646826208</v>
          </cell>
          <cell r="K263">
            <v>5602871893</v>
          </cell>
          <cell r="L263">
            <v>17072488227</v>
          </cell>
          <cell r="M263">
            <v>52598641020</v>
          </cell>
          <cell r="N263">
            <v>6449461488</v>
          </cell>
          <cell r="O263">
            <v>10460125366</v>
          </cell>
          <cell r="P263">
            <v>848943538</v>
          </cell>
          <cell r="Q263">
            <v>3457066852</v>
          </cell>
          <cell r="R263">
            <v>1978471953</v>
          </cell>
          <cell r="S263">
            <v>1719074717</v>
          </cell>
          <cell r="T263">
            <v>1778547471</v>
          </cell>
          <cell r="U263">
            <v>1381506930</v>
          </cell>
          <cell r="V263">
            <v>6156147452</v>
          </cell>
          <cell r="W263">
            <v>18369295253</v>
          </cell>
        </row>
        <row r="264">
          <cell r="A264">
            <v>42522</v>
          </cell>
          <cell r="B264">
            <v>49324864243</v>
          </cell>
          <cell r="C264">
            <v>8377196150</v>
          </cell>
          <cell r="D264">
            <v>9109910509</v>
          </cell>
          <cell r="E264">
            <v>840160778</v>
          </cell>
          <cell r="F264">
            <v>3034711472</v>
          </cell>
          <cell r="G264">
            <v>1589417497</v>
          </cell>
          <cell r="H264">
            <v>847978111</v>
          </cell>
          <cell r="I264">
            <v>1185291896</v>
          </cell>
          <cell r="J264">
            <v>1619035481</v>
          </cell>
          <cell r="K264">
            <v>5644755435</v>
          </cell>
          <cell r="L264">
            <v>17076406914</v>
          </cell>
          <cell r="M264">
            <v>52660152428</v>
          </cell>
          <cell r="N264">
            <v>6526171356</v>
          </cell>
          <cell r="O264">
            <v>10565953566</v>
          </cell>
          <cell r="P264">
            <v>841377184</v>
          </cell>
          <cell r="Q264">
            <v>3464092986</v>
          </cell>
          <cell r="R264">
            <v>2138748380</v>
          </cell>
          <cell r="S264">
            <v>1592090655</v>
          </cell>
          <cell r="T264">
            <v>1533804219</v>
          </cell>
          <cell r="U264">
            <v>1432830767</v>
          </cell>
          <cell r="V264">
            <v>6023903780</v>
          </cell>
          <cell r="W264">
            <v>18541179535</v>
          </cell>
        </row>
        <row r="265">
          <cell r="A265">
            <v>42614</v>
          </cell>
          <cell r="B265">
            <v>48583604241</v>
          </cell>
          <cell r="C265">
            <v>8366457500</v>
          </cell>
          <cell r="D265">
            <v>9188939776</v>
          </cell>
          <cell r="E265">
            <v>835295837</v>
          </cell>
          <cell r="F265">
            <v>2941238215</v>
          </cell>
          <cell r="G265">
            <v>1494157785</v>
          </cell>
          <cell r="H265">
            <v>815433164</v>
          </cell>
          <cell r="I265">
            <v>1146343967</v>
          </cell>
          <cell r="J265">
            <v>1556392804</v>
          </cell>
          <cell r="K265">
            <v>5462302860</v>
          </cell>
          <cell r="L265">
            <v>16777042333</v>
          </cell>
          <cell r="M265">
            <v>51937571256</v>
          </cell>
          <cell r="N265">
            <v>6513531752</v>
          </cell>
          <cell r="O265">
            <v>10401312069</v>
          </cell>
          <cell r="P265">
            <v>731981966</v>
          </cell>
          <cell r="Q265">
            <v>3530778730</v>
          </cell>
          <cell r="R265">
            <v>2228022132</v>
          </cell>
          <cell r="S265">
            <v>1394130472</v>
          </cell>
          <cell r="T265">
            <v>1430276935</v>
          </cell>
          <cell r="U265">
            <v>1452635504</v>
          </cell>
          <cell r="V265">
            <v>5961508852</v>
          </cell>
          <cell r="W265">
            <v>18293392844</v>
          </cell>
        </row>
        <row r="266">
          <cell r="A266">
            <v>42705</v>
          </cell>
          <cell r="B266">
            <v>48429299062</v>
          </cell>
          <cell r="C266">
            <v>8265238278</v>
          </cell>
          <cell r="D266">
            <v>9392904883</v>
          </cell>
          <cell r="E266">
            <v>868517263</v>
          </cell>
          <cell r="F266">
            <v>2975599121</v>
          </cell>
          <cell r="G266">
            <v>1493657202</v>
          </cell>
          <cell r="H266">
            <v>796013409</v>
          </cell>
          <cell r="I266">
            <v>1121412480</v>
          </cell>
          <cell r="J266">
            <v>1462701682</v>
          </cell>
          <cell r="K266">
            <v>5298357728</v>
          </cell>
          <cell r="L266">
            <v>16754897016</v>
          </cell>
          <cell r="M266">
            <v>51627411031</v>
          </cell>
          <cell r="N266">
            <v>6495634613</v>
          </cell>
          <cell r="O266">
            <v>10310048239</v>
          </cell>
          <cell r="P266">
            <v>672147863</v>
          </cell>
          <cell r="Q266">
            <v>3659798703</v>
          </cell>
          <cell r="R266">
            <v>2193444018</v>
          </cell>
          <cell r="S266">
            <v>1340993161</v>
          </cell>
          <cell r="T266">
            <v>1432732493</v>
          </cell>
          <cell r="U266">
            <v>1457862072</v>
          </cell>
          <cell r="V266">
            <v>5827889726</v>
          </cell>
          <cell r="W266">
            <v>18236860143</v>
          </cell>
        </row>
        <row r="267">
          <cell r="A267">
            <v>42795</v>
          </cell>
          <cell r="B267">
            <v>48645422252</v>
          </cell>
          <cell r="C267">
            <v>8315301514</v>
          </cell>
          <cell r="D267">
            <v>9894613874</v>
          </cell>
          <cell r="E267">
            <v>861125687</v>
          </cell>
          <cell r="F267">
            <v>2967284146</v>
          </cell>
          <cell r="G267">
            <v>1432215959</v>
          </cell>
          <cell r="H267">
            <v>850669941</v>
          </cell>
          <cell r="I267">
            <v>869648238</v>
          </cell>
          <cell r="J267">
            <v>1404349759</v>
          </cell>
          <cell r="K267">
            <v>5214364012</v>
          </cell>
          <cell r="L267">
            <v>16835849122</v>
          </cell>
          <cell r="M267">
            <v>52410194555</v>
          </cell>
          <cell r="N267">
            <v>6453312518</v>
          </cell>
          <cell r="O267">
            <v>10310454229</v>
          </cell>
          <cell r="P267">
            <v>721450078</v>
          </cell>
          <cell r="Q267">
            <v>3852238513</v>
          </cell>
          <cell r="R267">
            <v>2158000774</v>
          </cell>
          <cell r="S267">
            <v>1340244372</v>
          </cell>
          <cell r="T267">
            <v>1601396610</v>
          </cell>
          <cell r="U267">
            <v>1486084208</v>
          </cell>
          <cell r="V267">
            <v>5913742903</v>
          </cell>
          <cell r="W267">
            <v>18573270350</v>
          </cell>
        </row>
      </sheetData>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Z.Stat export_old"/>
      <sheetName val="NZ.Stat export"/>
    </sheetNames>
    <sheetDataSet>
      <sheetData sheetId="0"/>
      <sheetData sheetId="1">
        <row r="30">
          <cell r="D30" t="str">
            <v>2000 Year</v>
          </cell>
          <cell r="E30" t="str">
            <v>2001 Year</v>
          </cell>
          <cell r="F30" t="str">
            <v>2002 Year</v>
          </cell>
          <cell r="G30" t="str">
            <v>2003 Year</v>
          </cell>
          <cell r="H30" t="str">
            <v>2004 Year</v>
          </cell>
          <cell r="I30" t="str">
            <v>2005 Year</v>
          </cell>
          <cell r="J30" t="str">
            <v>2006 Year</v>
          </cell>
          <cell r="K30" t="str">
            <v>2007 Year</v>
          </cell>
          <cell r="L30" t="str">
            <v>2008 Year</v>
          </cell>
          <cell r="M30" t="str">
            <v>2009 Year</v>
          </cell>
          <cell r="N30" t="str">
            <v>2010 Year</v>
          </cell>
          <cell r="O30" t="str">
            <v>2011 Year</v>
          </cell>
          <cell r="P30" t="str">
            <v>2012 Year</v>
          </cell>
          <cell r="Q30" t="str">
            <v>2013 Year</v>
          </cell>
          <cell r="R30" t="str">
            <v>2014 Year</v>
          </cell>
          <cell r="S30" t="str">
            <v>2015 Year</v>
          </cell>
          <cell r="T30" t="str">
            <v>2016 Year</v>
          </cell>
          <cell r="U30" t="str">
            <v>2017 Year</v>
          </cell>
        </row>
        <row r="31">
          <cell r="B31" t="str">
            <v>All commodities</v>
          </cell>
          <cell r="D31">
            <v>3.1774045763863508E-2</v>
          </cell>
          <cell r="E31">
            <v>4.1302399256660481E-2</v>
          </cell>
          <cell r="F31">
            <v>4.6081014974113092E-2</v>
          </cell>
          <cell r="G31">
            <v>4.8467770077260469E-2</v>
          </cell>
          <cell r="H31">
            <v>5.6832833075515433E-2</v>
          </cell>
          <cell r="I31">
            <v>5.0800543301811746E-2</v>
          </cell>
          <cell r="J31">
            <v>5.4135434103064588E-2</v>
          </cell>
          <cell r="K31">
            <v>5.3433367338593135E-2</v>
          </cell>
          <cell r="L31">
            <v>5.9057436850664259E-2</v>
          </cell>
          <cell r="M31">
            <v>9.1437637170253105E-2</v>
          </cell>
          <cell r="N31">
            <v>0.11087133823341505</v>
          </cell>
          <cell r="O31">
            <v>0.12341320823694263</v>
          </cell>
          <cell r="P31">
            <v>0.14891143848356497</v>
          </cell>
          <cell r="Q31">
            <v>0.20742030511528303</v>
          </cell>
          <cell r="R31">
            <v>0.1994261296679784</v>
          </cell>
          <cell r="S31">
            <v>0.1758382337925172</v>
          </cell>
          <cell r="T31">
            <v>0.1945277345368728</v>
          </cell>
          <cell r="U31">
            <v>0.21077547479109909</v>
          </cell>
        </row>
        <row r="32">
          <cell r="B32" t="str">
            <v>Dairy, meat and forestry</v>
          </cell>
          <cell r="D32">
            <v>2.7694593341849882E-2</v>
          </cell>
          <cell r="E32">
            <v>3.8118993132720151E-2</v>
          </cell>
          <cell r="F32">
            <v>4.577798939581941E-2</v>
          </cell>
          <cell r="G32">
            <v>5.4907033153999536E-2</v>
          </cell>
          <cell r="H32">
            <v>6.9725553310015106E-2</v>
          </cell>
          <cell r="I32">
            <v>5.7860694089488671E-2</v>
          </cell>
          <cell r="J32">
            <v>5.8778956999109885E-2</v>
          </cell>
          <cell r="K32">
            <v>6.0325793954514616E-2</v>
          </cell>
          <cell r="L32">
            <v>5.9633681126562199E-2</v>
          </cell>
          <cell r="M32">
            <v>9.6984928582308033E-2</v>
          </cell>
          <cell r="N32">
            <v>0.13468268709881878</v>
          </cell>
          <cell r="O32">
            <v>0.15128822971695494</v>
          </cell>
          <cell r="P32">
            <v>0.19317508480135345</v>
          </cell>
          <cell r="Q32">
            <v>0.28740708681818961</v>
          </cell>
          <cell r="R32">
            <v>0.26416006500029277</v>
          </cell>
          <cell r="S32">
            <v>0.20875726793329591</v>
          </cell>
          <cell r="T32">
            <v>0.22872385366542314</v>
          </cell>
          <cell r="U32">
            <v>0.24407012908257672</v>
          </cell>
        </row>
        <row r="33">
          <cell r="B33" t="str">
            <v>Other commodities</v>
          </cell>
          <cell r="D33">
            <v>3.4386585127364623E-2</v>
          </cell>
          <cell r="E33">
            <v>4.3621799019858874E-2</v>
          </cell>
          <cell r="F33">
            <v>4.6285126006576881E-2</v>
          </cell>
          <cell r="G33">
            <v>4.4148459211929579E-2</v>
          </cell>
          <cell r="H33">
            <v>4.8086075871131694E-2</v>
          </cell>
          <cell r="I33">
            <v>4.5889328262687649E-2</v>
          </cell>
          <cell r="J33">
            <v>5.1024731911619103E-2</v>
          </cell>
          <cell r="K33">
            <v>4.8754731945117376E-2</v>
          </cell>
          <cell r="L33">
            <v>5.8662165888995456E-2</v>
          </cell>
          <cell r="M33">
            <v>8.7612130399188567E-2</v>
          </cell>
          <cell r="N33">
            <v>9.3074434071627327E-2</v>
          </cell>
          <cell r="O33">
            <v>0.10186553908741187</v>
          </cell>
          <cell r="P33">
            <v>0.11520802462596687</v>
          </cell>
          <cell r="Q33">
            <v>0.14004900357965289</v>
          </cell>
          <cell r="R33">
            <v>0.14006814644510343</v>
          </cell>
          <cell r="S33">
            <v>0.14884690331022388</v>
          </cell>
          <cell r="T33">
            <v>0.16862089440997727</v>
          </cell>
          <cell r="U33">
            <v>0.17986775605854993</v>
          </cell>
        </row>
        <row r="37">
          <cell r="B37" t="str">
            <v>Dairy</v>
          </cell>
          <cell r="C37"/>
          <cell r="D37">
            <v>2.4930037740344621E-2</v>
          </cell>
          <cell r="E37">
            <v>2.7327934022144292E-2</v>
          </cell>
          <cell r="F37">
            <v>4.4804473186362326E-2</v>
          </cell>
          <cell r="G37">
            <v>6.445899360459155E-2</v>
          </cell>
          <cell r="H37">
            <v>6.9777238652420429E-2</v>
          </cell>
          <cell r="I37">
            <v>5.7786134509258312E-2</v>
          </cell>
          <cell r="J37">
            <v>6.1394610058172767E-2</v>
          </cell>
          <cell r="K37">
            <v>5.1737153088276741E-2</v>
          </cell>
          <cell r="L37">
            <v>5.614499347433273E-2</v>
          </cell>
          <cell r="M37">
            <v>0.12047437332683739</v>
          </cell>
          <cell r="N37">
            <v>0.17554559869270614</v>
          </cell>
          <cell r="O37">
            <v>0.18069630731523967</v>
          </cell>
          <cell r="P37">
            <v>0.22208551526122697</v>
          </cell>
          <cell r="Q37">
            <v>0.33783880963999802</v>
          </cell>
          <cell r="R37">
            <v>0.29369839158332472</v>
          </cell>
          <cell r="S37">
            <v>0.20860353263668402</v>
          </cell>
          <cell r="T37">
            <v>0.23764328065460366</v>
          </cell>
          <cell r="U37">
            <v>0.24781737706737925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z"/>
      <sheetName val="Chart1"/>
      <sheetName val="World"/>
      <sheetName val="Chart3"/>
      <sheetName val="Sheet4"/>
      <sheetName val="NZ"/>
      <sheetName val="NZCC comtrade analysis"/>
      <sheetName val="Sheet2"/>
      <sheetName val="Sheet3"/>
      <sheetName val="comtrade"/>
      <sheetName val="comtrade (16)"/>
    </sheetNames>
    <sheetDataSet>
      <sheetData sheetId="0"/>
      <sheetData sheetId="1" refreshError="1"/>
      <sheetData sheetId="2"/>
      <sheetData sheetId="3" refreshError="1"/>
      <sheetData sheetId="4">
        <row r="2">
          <cell r="B2">
            <v>33939</v>
          </cell>
          <cell r="C2">
            <v>34304</v>
          </cell>
          <cell r="D2">
            <v>34669</v>
          </cell>
          <cell r="E2">
            <v>35034</v>
          </cell>
          <cell r="F2">
            <v>35400</v>
          </cell>
          <cell r="G2">
            <v>35765</v>
          </cell>
          <cell r="H2">
            <v>36130</v>
          </cell>
          <cell r="I2">
            <v>36495</v>
          </cell>
          <cell r="J2">
            <v>36861</v>
          </cell>
          <cell r="K2">
            <v>37226</v>
          </cell>
          <cell r="L2">
            <v>37591</v>
          </cell>
          <cell r="M2">
            <v>37956</v>
          </cell>
          <cell r="N2">
            <v>38322</v>
          </cell>
          <cell r="O2">
            <v>38687</v>
          </cell>
          <cell r="P2">
            <v>39052</v>
          </cell>
          <cell r="Q2">
            <v>39417</v>
          </cell>
          <cell r="R2">
            <v>39783</v>
          </cell>
          <cell r="S2">
            <v>40148</v>
          </cell>
          <cell r="T2">
            <v>40513</v>
          </cell>
          <cell r="U2">
            <v>40878</v>
          </cell>
          <cell r="V2">
            <v>41244</v>
          </cell>
          <cell r="W2">
            <v>41609</v>
          </cell>
          <cell r="X2">
            <v>41974</v>
          </cell>
        </row>
        <row r="3">
          <cell r="A3" t="str">
            <v>World</v>
          </cell>
          <cell r="B3">
            <v>6.6314122086851196E-2</v>
          </cell>
          <cell r="C3">
            <v>9.05732954610214E-2</v>
          </cell>
          <cell r="D3">
            <v>8.4899843914140238E-2</v>
          </cell>
          <cell r="E3">
            <v>8.0436416451686754E-2</v>
          </cell>
          <cell r="F3">
            <v>8.1844636530026729E-2</v>
          </cell>
          <cell r="G3">
            <v>7.3687753798756986E-2</v>
          </cell>
          <cell r="H3">
            <v>8.2696743494053176E-2</v>
          </cell>
          <cell r="I3">
            <v>8.965628825974617E-2</v>
          </cell>
          <cell r="J3">
            <v>9.4724788355051118E-2</v>
          </cell>
          <cell r="K3">
            <v>9.8079021008798312E-2</v>
          </cell>
          <cell r="L3">
            <v>0.1092363340929756</v>
          </cell>
          <cell r="M3">
            <v>0.11222259489535923</v>
          </cell>
          <cell r="N3">
            <v>0.11272891411797113</v>
          </cell>
          <cell r="O3">
            <v>0.11611012600302452</v>
          </cell>
          <cell r="P3">
            <v>0.12200906302205232</v>
          </cell>
          <cell r="Q3">
            <v>0.11662932446688382</v>
          </cell>
          <cell r="R3">
            <v>0.10926933115389852</v>
          </cell>
          <cell r="S3">
            <v>0.1058352763869837</v>
          </cell>
          <cell r="T3">
            <v>0.1019672939166722</v>
          </cell>
          <cell r="U3">
            <v>9.7032199217011394E-2</v>
          </cell>
          <cell r="V3">
            <v>0.10049527838278802</v>
          </cell>
          <cell r="W3">
            <v>0.10249373687463927</v>
          </cell>
          <cell r="X3">
            <v>9.8190062408452544E-2</v>
          </cell>
        </row>
        <row r="4">
          <cell r="A4" t="str">
            <v>NZ</v>
          </cell>
          <cell r="B4">
            <v>0.32634819896594386</v>
          </cell>
          <cell r="C4">
            <v>0.24261870086402662</v>
          </cell>
          <cell r="D4">
            <v>0.25945199181832973</v>
          </cell>
          <cell r="E4">
            <v>0.27942910190283543</v>
          </cell>
          <cell r="F4">
            <v>0.20161820625702451</v>
          </cell>
          <cell r="G4">
            <v>0.14150324853090557</v>
          </cell>
          <cell r="H4">
            <v>0.12281295306651431</v>
          </cell>
          <cell r="I4">
            <v>8.2197277522434081E-2</v>
          </cell>
          <cell r="J4">
            <v>8.0342319479524568E-2</v>
          </cell>
          <cell r="K4">
            <v>8.4890974338497571E-2</v>
          </cell>
          <cell r="L4">
            <v>0.10121961983245413</v>
          </cell>
          <cell r="M4">
            <v>0.10038241223441441</v>
          </cell>
          <cell r="N4">
            <v>7.247600878265778E-2</v>
          </cell>
          <cell r="O4">
            <v>7.3721701419080563E-2</v>
          </cell>
          <cell r="P4">
            <v>9.1384607274966403E-2</v>
          </cell>
          <cell r="Q4">
            <v>9.1679447824161292E-2</v>
          </cell>
          <cell r="R4">
            <v>8.8237075647487492E-2</v>
          </cell>
          <cell r="S4">
            <v>0.12500809739152793</v>
          </cell>
          <cell r="T4">
            <v>0.19272863650301417</v>
          </cell>
          <cell r="U4">
            <v>0.19059100816970603</v>
          </cell>
          <cell r="V4">
            <v>0.18446907021790521</v>
          </cell>
          <cell r="W4">
            <v>0.22452057402157649</v>
          </cell>
          <cell r="X4">
            <v>0.24381326264648354</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annual"/>
    </sheetNames>
    <sheetDataSet>
      <sheetData sheetId="0"/>
      <sheetData sheetId="1">
        <row r="1">
          <cell r="B1" t="str">
            <v>Export volume indexes and values - major trading partners (Qrtly-Mar/Jun/Sep/Dec)</v>
          </cell>
          <cell r="C1"/>
          <cell r="D1"/>
          <cell r="E1"/>
          <cell r="F1"/>
        </row>
        <row r="2">
          <cell r="A2"/>
          <cell r="B2" t="str">
            <v>Major Trading Partners - New Zealand's Total Exports to Australia</v>
          </cell>
          <cell r="C2" t="str">
            <v>Major Trading Partners - New Zealand's Total Exports to Japan</v>
          </cell>
          <cell r="D2" t="str">
            <v>Major Trading Partners - New Zealand's Total Exports to United Kingdom</v>
          </cell>
          <cell r="E2" t="str">
            <v>Major Trading Partners - New Zealand's Total Exports to USA</v>
          </cell>
          <cell r="F2" t="str">
            <v>Major Trading Partners - New Zealand's Total Exports to China</v>
          </cell>
        </row>
        <row r="3">
          <cell r="A3"/>
          <cell r="B3" t="str">
            <v>June 2002 Quarter Base (=1000)</v>
          </cell>
          <cell r="C3" t="str">
            <v>June 2002 Quarter Base (=1000)</v>
          </cell>
          <cell r="D3" t="str">
            <v>June 2002 Quarter Base (=1000)</v>
          </cell>
          <cell r="E3" t="str">
            <v>June 2002 Quarter Base (=1000)</v>
          </cell>
          <cell r="F3" t="str">
            <v>June 2002 Quarter Base (=1000)</v>
          </cell>
        </row>
        <row r="4">
          <cell r="A4"/>
          <cell r="B4" t="str">
            <v>Volume</v>
          </cell>
          <cell r="C4" t="str">
            <v>Volume</v>
          </cell>
          <cell r="D4" t="str">
            <v>Volume</v>
          </cell>
          <cell r="E4" t="str">
            <v>Volume</v>
          </cell>
          <cell r="F4" t="str">
            <v>Volume</v>
          </cell>
        </row>
        <row r="5">
          <cell r="A5">
            <v>30195</v>
          </cell>
        </row>
        <row r="6">
          <cell r="A6">
            <v>30286</v>
          </cell>
        </row>
        <row r="7">
          <cell r="A7">
            <v>30376</v>
          </cell>
        </row>
        <row r="8">
          <cell r="A8">
            <v>30468</v>
          </cell>
          <cell r="B8">
            <v>1344</v>
          </cell>
          <cell r="C8">
            <v>2174</v>
          </cell>
          <cell r="D8">
            <v>4295</v>
          </cell>
          <cell r="E8">
            <v>1387</v>
          </cell>
        </row>
        <row r="9">
          <cell r="A9">
            <v>30560</v>
          </cell>
          <cell r="B9">
            <v>1369</v>
          </cell>
          <cell r="C9">
            <v>2299</v>
          </cell>
          <cell r="D9">
            <v>4078</v>
          </cell>
          <cell r="E9">
            <v>1338</v>
          </cell>
        </row>
        <row r="10">
          <cell r="A10">
            <v>30651</v>
          </cell>
          <cell r="B10">
            <v>1476</v>
          </cell>
          <cell r="C10">
            <v>2289</v>
          </cell>
          <cell r="D10">
            <v>3708</v>
          </cell>
          <cell r="E10">
            <v>1336</v>
          </cell>
        </row>
        <row r="11">
          <cell r="A11">
            <v>30742</v>
          </cell>
          <cell r="B11">
            <v>1571</v>
          </cell>
          <cell r="C11">
            <v>2364</v>
          </cell>
          <cell r="D11">
            <v>3481</v>
          </cell>
          <cell r="E11">
            <v>1359</v>
          </cell>
        </row>
        <row r="12">
          <cell r="A12">
            <v>30834</v>
          </cell>
          <cell r="B12">
            <v>1685</v>
          </cell>
          <cell r="C12">
            <v>2453</v>
          </cell>
          <cell r="D12">
            <v>3581</v>
          </cell>
          <cell r="E12">
            <v>1334</v>
          </cell>
        </row>
        <row r="13">
          <cell r="A13">
            <v>30926</v>
          </cell>
          <cell r="B13">
            <v>1751</v>
          </cell>
          <cell r="C13">
            <v>2432</v>
          </cell>
          <cell r="D13">
            <v>3769</v>
          </cell>
          <cell r="E13">
            <v>1365</v>
          </cell>
        </row>
        <row r="14">
          <cell r="A14">
            <v>31017</v>
          </cell>
          <cell r="B14">
            <v>1787</v>
          </cell>
          <cell r="C14">
            <v>2480</v>
          </cell>
          <cell r="D14">
            <v>3670</v>
          </cell>
          <cell r="E14">
            <v>1428</v>
          </cell>
        </row>
        <row r="15">
          <cell r="A15">
            <v>31107</v>
          </cell>
          <cell r="B15">
            <v>1856</v>
          </cell>
          <cell r="C15">
            <v>2521</v>
          </cell>
          <cell r="D15">
            <v>3770</v>
          </cell>
          <cell r="E15">
            <v>1503</v>
          </cell>
        </row>
        <row r="16">
          <cell r="A16">
            <v>31199</v>
          </cell>
          <cell r="B16">
            <v>1943</v>
          </cell>
          <cell r="C16">
            <v>2583</v>
          </cell>
          <cell r="D16">
            <v>3706</v>
          </cell>
          <cell r="E16">
            <v>1544</v>
          </cell>
        </row>
        <row r="17">
          <cell r="A17">
            <v>31291</v>
          </cell>
          <cell r="B17">
            <v>2014</v>
          </cell>
          <cell r="C17">
            <v>2661</v>
          </cell>
          <cell r="D17">
            <v>3583</v>
          </cell>
          <cell r="E17">
            <v>1620</v>
          </cell>
        </row>
        <row r="18">
          <cell r="A18">
            <v>31382</v>
          </cell>
          <cell r="B18">
            <v>2059</v>
          </cell>
          <cell r="C18">
            <v>2710</v>
          </cell>
          <cell r="D18">
            <v>3881</v>
          </cell>
          <cell r="E18">
            <v>1626</v>
          </cell>
        </row>
        <row r="19">
          <cell r="A19">
            <v>31472</v>
          </cell>
          <cell r="B19">
            <v>2052</v>
          </cell>
          <cell r="C19">
            <v>2544</v>
          </cell>
          <cell r="D19">
            <v>3538</v>
          </cell>
          <cell r="E19">
            <v>1579</v>
          </cell>
        </row>
        <row r="20">
          <cell r="A20">
            <v>31564</v>
          </cell>
          <cell r="B20">
            <v>2017</v>
          </cell>
          <cell r="C20">
            <v>2540</v>
          </cell>
          <cell r="D20">
            <v>3289</v>
          </cell>
          <cell r="E20">
            <v>1636</v>
          </cell>
        </row>
        <row r="21">
          <cell r="A21">
            <v>31656</v>
          </cell>
          <cell r="B21">
            <v>1970</v>
          </cell>
          <cell r="C21">
            <v>2554</v>
          </cell>
          <cell r="D21">
            <v>3393</v>
          </cell>
          <cell r="E21">
            <v>1719</v>
          </cell>
        </row>
        <row r="22">
          <cell r="A22">
            <v>31747</v>
          </cell>
          <cell r="B22">
            <v>1943</v>
          </cell>
          <cell r="C22">
            <v>2553</v>
          </cell>
          <cell r="D22">
            <v>3222</v>
          </cell>
          <cell r="E22">
            <v>1789</v>
          </cell>
        </row>
        <row r="23">
          <cell r="A23">
            <v>31837</v>
          </cell>
          <cell r="B23">
            <v>1922</v>
          </cell>
          <cell r="C23">
            <v>2649</v>
          </cell>
          <cell r="D23">
            <v>3337</v>
          </cell>
          <cell r="E23">
            <v>1877</v>
          </cell>
        </row>
        <row r="24">
          <cell r="A24">
            <v>31929</v>
          </cell>
          <cell r="B24">
            <v>1908</v>
          </cell>
          <cell r="C24">
            <v>2731</v>
          </cell>
          <cell r="D24">
            <v>3539</v>
          </cell>
          <cell r="E24">
            <v>1905</v>
          </cell>
        </row>
        <row r="25">
          <cell r="A25">
            <v>32021</v>
          </cell>
          <cell r="B25">
            <v>1930</v>
          </cell>
          <cell r="C25">
            <v>2775</v>
          </cell>
          <cell r="D25">
            <v>3490</v>
          </cell>
          <cell r="E25">
            <v>1871</v>
          </cell>
        </row>
        <row r="26">
          <cell r="A26">
            <v>32112</v>
          </cell>
          <cell r="B26">
            <v>1970</v>
          </cell>
          <cell r="C26">
            <v>2932</v>
          </cell>
          <cell r="D26">
            <v>3511</v>
          </cell>
          <cell r="E26">
            <v>1836</v>
          </cell>
        </row>
        <row r="27">
          <cell r="A27">
            <v>32203</v>
          </cell>
          <cell r="B27">
            <v>2073</v>
          </cell>
          <cell r="C27">
            <v>3034</v>
          </cell>
          <cell r="D27">
            <v>3412</v>
          </cell>
          <cell r="E27">
            <v>1867</v>
          </cell>
        </row>
        <row r="28">
          <cell r="A28">
            <v>32295</v>
          </cell>
          <cell r="B28">
            <v>2111</v>
          </cell>
          <cell r="C28">
            <v>3034</v>
          </cell>
          <cell r="D28">
            <v>3283</v>
          </cell>
          <cell r="E28">
            <v>1860</v>
          </cell>
        </row>
        <row r="29">
          <cell r="A29">
            <v>32387</v>
          </cell>
          <cell r="B29">
            <v>2147</v>
          </cell>
          <cell r="C29">
            <v>3206</v>
          </cell>
          <cell r="D29">
            <v>3191</v>
          </cell>
          <cell r="E29">
            <v>1822</v>
          </cell>
        </row>
        <row r="30">
          <cell r="A30">
            <v>32478</v>
          </cell>
          <cell r="B30">
            <v>2172</v>
          </cell>
          <cell r="C30">
            <v>3230</v>
          </cell>
          <cell r="D30">
            <v>2988</v>
          </cell>
          <cell r="E30">
            <v>1817</v>
          </cell>
        </row>
        <row r="31">
          <cell r="A31">
            <v>32568</v>
          </cell>
          <cell r="B31">
            <v>2137</v>
          </cell>
          <cell r="C31">
            <v>3210</v>
          </cell>
          <cell r="D31">
            <v>3154</v>
          </cell>
          <cell r="E31">
            <v>1759</v>
          </cell>
        </row>
        <row r="32">
          <cell r="A32">
            <v>32660</v>
          </cell>
          <cell r="B32">
            <v>2203</v>
          </cell>
          <cell r="C32">
            <v>3354</v>
          </cell>
          <cell r="D32">
            <v>3067</v>
          </cell>
          <cell r="E32">
            <v>1774</v>
          </cell>
        </row>
        <row r="33">
          <cell r="A33">
            <v>32752</v>
          </cell>
          <cell r="B33">
            <v>2233</v>
          </cell>
          <cell r="C33">
            <v>3232</v>
          </cell>
          <cell r="D33">
            <v>2810</v>
          </cell>
          <cell r="E33">
            <v>1708</v>
          </cell>
        </row>
        <row r="34">
          <cell r="A34">
            <v>32843</v>
          </cell>
          <cell r="B34">
            <v>2292</v>
          </cell>
          <cell r="C34">
            <v>3222</v>
          </cell>
          <cell r="D34">
            <v>2976</v>
          </cell>
          <cell r="E34">
            <v>1614</v>
          </cell>
        </row>
        <row r="35">
          <cell r="A35">
            <v>32933</v>
          </cell>
          <cell r="B35">
            <v>2375</v>
          </cell>
          <cell r="C35">
            <v>3303</v>
          </cell>
          <cell r="D35">
            <v>2935</v>
          </cell>
          <cell r="E35">
            <v>1600</v>
          </cell>
        </row>
        <row r="36">
          <cell r="A36">
            <v>33025</v>
          </cell>
          <cell r="B36">
            <v>2400</v>
          </cell>
          <cell r="C36">
            <v>3218</v>
          </cell>
          <cell r="D36">
            <v>2915</v>
          </cell>
          <cell r="E36">
            <v>1564</v>
          </cell>
        </row>
        <row r="37">
          <cell r="A37">
            <v>33117</v>
          </cell>
          <cell r="B37">
            <v>2450</v>
          </cell>
          <cell r="C37">
            <v>3324</v>
          </cell>
          <cell r="D37">
            <v>2915</v>
          </cell>
          <cell r="E37">
            <v>1601</v>
          </cell>
        </row>
        <row r="38">
          <cell r="A38">
            <v>33208</v>
          </cell>
          <cell r="B38">
            <v>2415</v>
          </cell>
          <cell r="C38">
            <v>3379</v>
          </cell>
          <cell r="D38">
            <v>2831</v>
          </cell>
          <cell r="E38">
            <v>1705</v>
          </cell>
        </row>
        <row r="39">
          <cell r="A39">
            <v>33298</v>
          </cell>
          <cell r="B39">
            <v>2371</v>
          </cell>
          <cell r="C39">
            <v>3484</v>
          </cell>
          <cell r="D39">
            <v>2645</v>
          </cell>
          <cell r="E39">
            <v>1714</v>
          </cell>
          <cell r="F39">
            <v>2672</v>
          </cell>
        </row>
        <row r="40">
          <cell r="A40">
            <v>33390</v>
          </cell>
          <cell r="B40">
            <v>2340</v>
          </cell>
          <cell r="C40">
            <v>3499</v>
          </cell>
          <cell r="D40">
            <v>2604</v>
          </cell>
          <cell r="E40">
            <v>1761</v>
          </cell>
          <cell r="F40">
            <v>3692</v>
          </cell>
        </row>
        <row r="41">
          <cell r="A41">
            <v>33482</v>
          </cell>
          <cell r="B41">
            <v>2400</v>
          </cell>
          <cell r="C41">
            <v>3543</v>
          </cell>
          <cell r="D41">
            <v>2558</v>
          </cell>
          <cell r="E41">
            <v>1759</v>
          </cell>
          <cell r="F41">
            <v>3913</v>
          </cell>
        </row>
        <row r="42">
          <cell r="A42">
            <v>33573</v>
          </cell>
          <cell r="B42">
            <v>2534</v>
          </cell>
          <cell r="C42">
            <v>3641</v>
          </cell>
          <cell r="D42">
            <v>2767</v>
          </cell>
          <cell r="E42">
            <v>1776</v>
          </cell>
          <cell r="F42">
            <v>4583</v>
          </cell>
        </row>
        <row r="43">
          <cell r="A43">
            <v>33664</v>
          </cell>
          <cell r="B43">
            <v>2641</v>
          </cell>
          <cell r="C43">
            <v>3592</v>
          </cell>
          <cell r="D43">
            <v>2859</v>
          </cell>
          <cell r="E43">
            <v>1801</v>
          </cell>
          <cell r="F43">
            <v>4655</v>
          </cell>
        </row>
        <row r="44">
          <cell r="A44">
            <v>33756</v>
          </cell>
          <cell r="B44">
            <v>2729</v>
          </cell>
          <cell r="C44">
            <v>3654</v>
          </cell>
          <cell r="D44">
            <v>3036</v>
          </cell>
          <cell r="E44">
            <v>1843</v>
          </cell>
          <cell r="F44">
            <v>4793</v>
          </cell>
        </row>
        <row r="45">
          <cell r="A45">
            <v>33848</v>
          </cell>
          <cell r="B45">
            <v>2791</v>
          </cell>
          <cell r="C45">
            <v>3542</v>
          </cell>
          <cell r="D45">
            <v>3066</v>
          </cell>
          <cell r="E45">
            <v>1822</v>
          </cell>
          <cell r="F45">
            <v>4230</v>
          </cell>
        </row>
        <row r="46">
          <cell r="A46">
            <v>33939</v>
          </cell>
          <cell r="B46">
            <v>2842</v>
          </cell>
          <cell r="C46">
            <v>3440</v>
          </cell>
          <cell r="D46">
            <v>2798</v>
          </cell>
          <cell r="E46">
            <v>1772</v>
          </cell>
          <cell r="F46">
            <v>3310</v>
          </cell>
        </row>
        <row r="47">
          <cell r="A47">
            <v>34029</v>
          </cell>
          <cell r="B47">
            <v>2875</v>
          </cell>
          <cell r="C47">
            <v>3378</v>
          </cell>
          <cell r="D47">
            <v>2815</v>
          </cell>
          <cell r="E47">
            <v>1788</v>
          </cell>
          <cell r="F47">
            <v>2828</v>
          </cell>
        </row>
        <row r="48">
          <cell r="A48">
            <v>34121</v>
          </cell>
          <cell r="B48">
            <v>2995</v>
          </cell>
          <cell r="C48">
            <v>3299</v>
          </cell>
          <cell r="D48">
            <v>2751</v>
          </cell>
          <cell r="E48">
            <v>1725</v>
          </cell>
          <cell r="F48">
            <v>2118</v>
          </cell>
        </row>
        <row r="49">
          <cell r="A49">
            <v>34213</v>
          </cell>
          <cell r="B49">
            <v>3086</v>
          </cell>
          <cell r="C49">
            <v>3286</v>
          </cell>
          <cell r="D49">
            <v>2784</v>
          </cell>
          <cell r="E49">
            <v>1727</v>
          </cell>
          <cell r="F49">
            <v>2253</v>
          </cell>
        </row>
        <row r="50">
          <cell r="A50">
            <v>34304</v>
          </cell>
          <cell r="B50">
            <v>3169</v>
          </cell>
          <cell r="C50">
            <v>3224</v>
          </cell>
          <cell r="D50">
            <v>2713</v>
          </cell>
          <cell r="E50">
            <v>1726</v>
          </cell>
          <cell r="F50">
            <v>2379</v>
          </cell>
        </row>
        <row r="51">
          <cell r="A51">
            <v>34394</v>
          </cell>
          <cell r="B51">
            <v>3276</v>
          </cell>
          <cell r="C51">
            <v>3297</v>
          </cell>
          <cell r="D51">
            <v>2725</v>
          </cell>
          <cell r="E51">
            <v>1742</v>
          </cell>
          <cell r="F51">
            <v>2771</v>
          </cell>
        </row>
        <row r="52">
          <cell r="A52">
            <v>34486</v>
          </cell>
          <cell r="B52">
            <v>3355</v>
          </cell>
          <cell r="C52">
            <v>3377</v>
          </cell>
          <cell r="D52">
            <v>2728</v>
          </cell>
          <cell r="E52">
            <v>1805</v>
          </cell>
          <cell r="F52">
            <v>3291</v>
          </cell>
        </row>
        <row r="53">
          <cell r="A53">
            <v>34578</v>
          </cell>
          <cell r="B53">
            <v>3461</v>
          </cell>
          <cell r="C53">
            <v>3491</v>
          </cell>
          <cell r="D53">
            <v>2730</v>
          </cell>
          <cell r="E53">
            <v>1805</v>
          </cell>
          <cell r="F53">
            <v>3354</v>
          </cell>
        </row>
        <row r="54">
          <cell r="A54">
            <v>34669</v>
          </cell>
          <cell r="B54">
            <v>3560</v>
          </cell>
          <cell r="C54">
            <v>3614</v>
          </cell>
          <cell r="D54">
            <v>2881</v>
          </cell>
          <cell r="E54">
            <v>1913</v>
          </cell>
          <cell r="F54">
            <v>3035</v>
          </cell>
        </row>
        <row r="55">
          <cell r="A55">
            <v>34759</v>
          </cell>
          <cell r="B55">
            <v>3637</v>
          </cell>
          <cell r="C55">
            <v>3705</v>
          </cell>
          <cell r="D55">
            <v>2881</v>
          </cell>
          <cell r="E55">
            <v>1929</v>
          </cell>
          <cell r="F55">
            <v>2847</v>
          </cell>
        </row>
        <row r="56">
          <cell r="A56">
            <v>34851</v>
          </cell>
          <cell r="B56">
            <v>3664</v>
          </cell>
          <cell r="C56">
            <v>3714</v>
          </cell>
          <cell r="D56">
            <v>3132</v>
          </cell>
          <cell r="E56">
            <v>1922</v>
          </cell>
          <cell r="F56">
            <v>2134</v>
          </cell>
        </row>
        <row r="57">
          <cell r="A57">
            <v>34943</v>
          </cell>
          <cell r="B57">
            <v>3641</v>
          </cell>
          <cell r="C57">
            <v>3835</v>
          </cell>
          <cell r="D57">
            <v>3183</v>
          </cell>
          <cell r="E57">
            <v>1979</v>
          </cell>
          <cell r="F57">
            <v>1993</v>
          </cell>
        </row>
        <row r="58">
          <cell r="A58">
            <v>35034</v>
          </cell>
          <cell r="B58">
            <v>3609</v>
          </cell>
          <cell r="C58">
            <v>3902</v>
          </cell>
          <cell r="D58">
            <v>3198</v>
          </cell>
          <cell r="E58">
            <v>1946</v>
          </cell>
          <cell r="F58">
            <v>2174</v>
          </cell>
        </row>
        <row r="59">
          <cell r="A59">
            <v>35125</v>
          </cell>
          <cell r="B59">
            <v>3537</v>
          </cell>
          <cell r="C59">
            <v>4000</v>
          </cell>
          <cell r="D59">
            <v>3205</v>
          </cell>
          <cell r="E59">
            <v>1884</v>
          </cell>
          <cell r="F59">
            <v>2194</v>
          </cell>
        </row>
        <row r="60">
          <cell r="A60">
            <v>35217</v>
          </cell>
          <cell r="B60">
            <v>3489</v>
          </cell>
          <cell r="C60">
            <v>4148</v>
          </cell>
          <cell r="D60">
            <v>3280</v>
          </cell>
          <cell r="E60">
            <v>1844</v>
          </cell>
          <cell r="F60">
            <v>2447</v>
          </cell>
        </row>
        <row r="61">
          <cell r="A61">
            <v>35309</v>
          </cell>
          <cell r="B61">
            <v>3474</v>
          </cell>
          <cell r="C61">
            <v>4194</v>
          </cell>
          <cell r="D61">
            <v>3328</v>
          </cell>
          <cell r="E61">
            <v>1869</v>
          </cell>
          <cell r="F61">
            <v>2650</v>
          </cell>
        </row>
        <row r="62">
          <cell r="A62">
            <v>35400</v>
          </cell>
          <cell r="B62">
            <v>3557</v>
          </cell>
          <cell r="C62">
            <v>4268</v>
          </cell>
          <cell r="D62">
            <v>3399</v>
          </cell>
          <cell r="E62">
            <v>1928</v>
          </cell>
          <cell r="F62">
            <v>2608</v>
          </cell>
        </row>
        <row r="63">
          <cell r="A63">
            <v>35490</v>
          </cell>
          <cell r="B63">
            <v>3548</v>
          </cell>
          <cell r="C63">
            <v>4210</v>
          </cell>
          <cell r="D63">
            <v>3402</v>
          </cell>
          <cell r="E63">
            <v>1987</v>
          </cell>
          <cell r="F63">
            <v>2587</v>
          </cell>
        </row>
        <row r="64">
          <cell r="A64">
            <v>35582</v>
          </cell>
          <cell r="B64">
            <v>3590</v>
          </cell>
          <cell r="C64">
            <v>4240</v>
          </cell>
          <cell r="D64">
            <v>3324</v>
          </cell>
          <cell r="E64">
            <v>2141</v>
          </cell>
          <cell r="F64">
            <v>2813</v>
          </cell>
        </row>
        <row r="65">
          <cell r="A65">
            <v>35674</v>
          </cell>
          <cell r="B65">
            <v>3706</v>
          </cell>
          <cell r="C65">
            <v>4186</v>
          </cell>
          <cell r="D65">
            <v>3367</v>
          </cell>
          <cell r="E65">
            <v>2243</v>
          </cell>
          <cell r="F65">
            <v>2786</v>
          </cell>
        </row>
        <row r="66">
          <cell r="A66">
            <v>35765</v>
          </cell>
          <cell r="B66">
            <v>3740</v>
          </cell>
          <cell r="C66">
            <v>4044</v>
          </cell>
          <cell r="D66">
            <v>3328</v>
          </cell>
          <cell r="E66">
            <v>2298</v>
          </cell>
          <cell r="F66">
            <v>2790</v>
          </cell>
        </row>
        <row r="67">
          <cell r="A67">
            <v>35855</v>
          </cell>
          <cell r="B67">
            <v>3866</v>
          </cell>
          <cell r="C67">
            <v>4046</v>
          </cell>
          <cell r="D67">
            <v>3532</v>
          </cell>
          <cell r="E67">
            <v>2397</v>
          </cell>
          <cell r="F67">
            <v>2784</v>
          </cell>
        </row>
        <row r="68">
          <cell r="A68">
            <v>35947</v>
          </cell>
          <cell r="B68">
            <v>3962</v>
          </cell>
          <cell r="C68">
            <v>3875</v>
          </cell>
          <cell r="D68">
            <v>3466</v>
          </cell>
          <cell r="E68">
            <v>2446</v>
          </cell>
          <cell r="F68">
            <v>2591</v>
          </cell>
        </row>
        <row r="69">
          <cell r="A69">
            <v>36039</v>
          </cell>
          <cell r="B69">
            <v>3977</v>
          </cell>
          <cell r="C69">
            <v>3817</v>
          </cell>
          <cell r="D69">
            <v>3461</v>
          </cell>
          <cell r="E69">
            <v>2452</v>
          </cell>
          <cell r="F69">
            <v>2640</v>
          </cell>
        </row>
        <row r="70">
          <cell r="A70">
            <v>36130</v>
          </cell>
          <cell r="B70">
            <v>4015</v>
          </cell>
          <cell r="C70">
            <v>3804</v>
          </cell>
          <cell r="D70">
            <v>3412</v>
          </cell>
          <cell r="E70">
            <v>2505</v>
          </cell>
          <cell r="F70">
            <v>2778</v>
          </cell>
        </row>
        <row r="71">
          <cell r="A71">
            <v>36220</v>
          </cell>
          <cell r="B71">
            <v>4079</v>
          </cell>
          <cell r="C71">
            <v>3742</v>
          </cell>
          <cell r="D71">
            <v>3389</v>
          </cell>
          <cell r="E71">
            <v>2576</v>
          </cell>
          <cell r="F71">
            <v>2729</v>
          </cell>
        </row>
        <row r="72">
          <cell r="A72">
            <v>36312</v>
          </cell>
          <cell r="B72">
            <v>4111</v>
          </cell>
          <cell r="C72">
            <v>3748</v>
          </cell>
          <cell r="D72">
            <v>3446</v>
          </cell>
          <cell r="E72">
            <v>2548</v>
          </cell>
          <cell r="F72">
            <v>2675</v>
          </cell>
        </row>
        <row r="73">
          <cell r="A73">
            <v>36404</v>
          </cell>
          <cell r="B73">
            <v>4134</v>
          </cell>
          <cell r="C73">
            <v>3781</v>
          </cell>
          <cell r="D73">
            <v>3490</v>
          </cell>
          <cell r="E73">
            <v>2643</v>
          </cell>
          <cell r="F73">
            <v>2713</v>
          </cell>
        </row>
        <row r="74">
          <cell r="A74">
            <v>36495</v>
          </cell>
          <cell r="B74">
            <v>4136</v>
          </cell>
          <cell r="C74">
            <v>3776</v>
          </cell>
          <cell r="D74">
            <v>3568</v>
          </cell>
          <cell r="E74">
            <v>2692</v>
          </cell>
          <cell r="F74">
            <v>2674</v>
          </cell>
        </row>
        <row r="75">
          <cell r="A75">
            <v>36586</v>
          </cell>
          <cell r="B75">
            <v>4061</v>
          </cell>
          <cell r="C75">
            <v>3818</v>
          </cell>
          <cell r="D75">
            <v>3520</v>
          </cell>
          <cell r="E75">
            <v>2829</v>
          </cell>
          <cell r="F75">
            <v>2751</v>
          </cell>
        </row>
        <row r="76">
          <cell r="A76">
            <v>36678</v>
          </cell>
          <cell r="B76">
            <v>4104</v>
          </cell>
          <cell r="C76">
            <v>3919</v>
          </cell>
          <cell r="D76">
            <v>3629</v>
          </cell>
          <cell r="E76">
            <v>2959</v>
          </cell>
          <cell r="F76">
            <v>2803</v>
          </cell>
        </row>
        <row r="77">
          <cell r="A77">
            <v>36770</v>
          </cell>
          <cell r="B77">
            <v>4070</v>
          </cell>
          <cell r="C77">
            <v>3942</v>
          </cell>
          <cell r="D77">
            <v>3640</v>
          </cell>
          <cell r="E77">
            <v>2943</v>
          </cell>
          <cell r="F77">
            <v>2758</v>
          </cell>
        </row>
        <row r="78">
          <cell r="A78">
            <v>36861</v>
          </cell>
          <cell r="B78">
            <v>4044</v>
          </cell>
          <cell r="C78">
            <v>3991</v>
          </cell>
          <cell r="D78">
            <v>3616</v>
          </cell>
          <cell r="E78">
            <v>3011</v>
          </cell>
          <cell r="F78">
            <v>2697</v>
          </cell>
        </row>
        <row r="79">
          <cell r="A79">
            <v>36951</v>
          </cell>
          <cell r="B79">
            <v>4051</v>
          </cell>
          <cell r="C79">
            <v>4006</v>
          </cell>
          <cell r="D79">
            <v>3603</v>
          </cell>
          <cell r="E79">
            <v>2915</v>
          </cell>
          <cell r="F79">
            <v>2660</v>
          </cell>
        </row>
        <row r="80">
          <cell r="A80">
            <v>37043</v>
          </cell>
          <cell r="B80">
            <v>3941</v>
          </cell>
          <cell r="C80">
            <v>4028</v>
          </cell>
          <cell r="D80">
            <v>3517</v>
          </cell>
          <cell r="E80">
            <v>2949</v>
          </cell>
          <cell r="F80">
            <v>2834</v>
          </cell>
        </row>
        <row r="81">
          <cell r="A81">
            <v>37135</v>
          </cell>
          <cell r="B81">
            <v>3990</v>
          </cell>
          <cell r="C81">
            <v>3993</v>
          </cell>
          <cell r="D81">
            <v>3529</v>
          </cell>
          <cell r="E81">
            <v>3035</v>
          </cell>
          <cell r="F81">
            <v>2992</v>
          </cell>
        </row>
        <row r="82">
          <cell r="A82">
            <v>37226</v>
          </cell>
          <cell r="B82">
            <v>4071</v>
          </cell>
          <cell r="C82">
            <v>3941</v>
          </cell>
          <cell r="D82">
            <v>3437</v>
          </cell>
          <cell r="E82">
            <v>3020</v>
          </cell>
          <cell r="F82">
            <v>3207</v>
          </cell>
        </row>
        <row r="83">
          <cell r="A83">
            <v>37316</v>
          </cell>
          <cell r="B83">
            <v>4170</v>
          </cell>
          <cell r="C83">
            <v>3883</v>
          </cell>
          <cell r="D83">
            <v>3482</v>
          </cell>
          <cell r="E83">
            <v>3015</v>
          </cell>
          <cell r="F83">
            <v>3268</v>
          </cell>
        </row>
        <row r="84">
          <cell r="A84">
            <v>37408</v>
          </cell>
          <cell r="B84">
            <v>4210</v>
          </cell>
          <cell r="C84">
            <v>3810</v>
          </cell>
          <cell r="D84">
            <v>3427</v>
          </cell>
          <cell r="E84">
            <v>3135</v>
          </cell>
          <cell r="F84">
            <v>3374</v>
          </cell>
        </row>
        <row r="85">
          <cell r="A85">
            <v>37500</v>
          </cell>
          <cell r="B85">
            <v>4270</v>
          </cell>
          <cell r="C85">
            <v>3845</v>
          </cell>
          <cell r="D85">
            <v>3359</v>
          </cell>
          <cell r="E85">
            <v>3181</v>
          </cell>
          <cell r="F85">
            <v>3450</v>
          </cell>
        </row>
        <row r="86">
          <cell r="A86">
            <v>37591</v>
          </cell>
          <cell r="B86">
            <v>4266</v>
          </cell>
          <cell r="C86">
            <v>3831</v>
          </cell>
          <cell r="D86">
            <v>3294</v>
          </cell>
          <cell r="E86">
            <v>3303</v>
          </cell>
          <cell r="F86">
            <v>3606</v>
          </cell>
        </row>
        <row r="87">
          <cell r="A87">
            <v>37681</v>
          </cell>
          <cell r="B87">
            <v>4239</v>
          </cell>
          <cell r="C87">
            <v>3861</v>
          </cell>
          <cell r="D87">
            <v>3141</v>
          </cell>
          <cell r="E87">
            <v>3500</v>
          </cell>
          <cell r="F87">
            <v>3877</v>
          </cell>
        </row>
        <row r="88">
          <cell r="A88">
            <v>37773</v>
          </cell>
          <cell r="B88">
            <v>4312</v>
          </cell>
          <cell r="C88">
            <v>3819</v>
          </cell>
          <cell r="D88">
            <v>3146</v>
          </cell>
          <cell r="E88">
            <v>3517</v>
          </cell>
          <cell r="F88">
            <v>3815</v>
          </cell>
        </row>
        <row r="89">
          <cell r="A89">
            <v>37865</v>
          </cell>
          <cell r="B89">
            <v>4325</v>
          </cell>
          <cell r="C89">
            <v>3740</v>
          </cell>
          <cell r="D89">
            <v>3185</v>
          </cell>
          <cell r="E89">
            <v>3605</v>
          </cell>
          <cell r="F89">
            <v>3845</v>
          </cell>
        </row>
        <row r="90">
          <cell r="A90">
            <v>37956</v>
          </cell>
          <cell r="B90">
            <v>4336</v>
          </cell>
          <cell r="C90">
            <v>3759</v>
          </cell>
          <cell r="D90">
            <v>3272</v>
          </cell>
          <cell r="E90">
            <v>3617</v>
          </cell>
          <cell r="F90">
            <v>3783</v>
          </cell>
        </row>
        <row r="91">
          <cell r="A91">
            <v>38047</v>
          </cell>
          <cell r="B91">
            <v>4392</v>
          </cell>
          <cell r="C91">
            <v>3788</v>
          </cell>
          <cell r="D91">
            <v>3367</v>
          </cell>
          <cell r="E91">
            <v>3639</v>
          </cell>
          <cell r="F91">
            <v>4162</v>
          </cell>
        </row>
        <row r="92">
          <cell r="A92">
            <v>38139</v>
          </cell>
          <cell r="B92">
            <v>4463</v>
          </cell>
          <cell r="C92">
            <v>3988</v>
          </cell>
          <cell r="D92">
            <v>3440</v>
          </cell>
          <cell r="E92">
            <v>3764</v>
          </cell>
          <cell r="F92">
            <v>4482</v>
          </cell>
        </row>
        <row r="93">
          <cell r="A93">
            <v>38231</v>
          </cell>
          <cell r="B93">
            <v>4478</v>
          </cell>
          <cell r="C93">
            <v>4019</v>
          </cell>
          <cell r="D93">
            <v>3426</v>
          </cell>
          <cell r="E93">
            <v>3704</v>
          </cell>
          <cell r="F93">
            <v>4605</v>
          </cell>
        </row>
        <row r="94">
          <cell r="A94">
            <v>38322</v>
          </cell>
          <cell r="B94">
            <v>4581</v>
          </cell>
          <cell r="C94">
            <v>4081</v>
          </cell>
          <cell r="D94">
            <v>3418</v>
          </cell>
          <cell r="E94">
            <v>3755</v>
          </cell>
          <cell r="F94">
            <v>4840</v>
          </cell>
        </row>
        <row r="95">
          <cell r="A95">
            <v>38412</v>
          </cell>
          <cell r="B95">
            <v>4591</v>
          </cell>
          <cell r="C95">
            <v>4038</v>
          </cell>
          <cell r="D95">
            <v>3460</v>
          </cell>
          <cell r="E95">
            <v>3746</v>
          </cell>
          <cell r="F95">
            <v>4584</v>
          </cell>
        </row>
        <row r="96">
          <cell r="A96">
            <v>38504</v>
          </cell>
          <cell r="B96">
            <v>4549</v>
          </cell>
          <cell r="C96">
            <v>4016</v>
          </cell>
          <cell r="D96">
            <v>3417</v>
          </cell>
          <cell r="E96">
            <v>3569</v>
          </cell>
          <cell r="F96">
            <v>4563</v>
          </cell>
        </row>
        <row r="97">
          <cell r="A97">
            <v>38596</v>
          </cell>
          <cell r="B97">
            <v>4565</v>
          </cell>
          <cell r="C97">
            <v>3924</v>
          </cell>
          <cell r="D97">
            <v>3460</v>
          </cell>
          <cell r="E97">
            <v>3532</v>
          </cell>
          <cell r="F97">
            <v>4520</v>
          </cell>
        </row>
        <row r="98">
          <cell r="A98">
            <v>38687</v>
          </cell>
          <cell r="B98">
            <v>4458</v>
          </cell>
          <cell r="C98">
            <v>3790</v>
          </cell>
          <cell r="D98">
            <v>3522</v>
          </cell>
          <cell r="E98">
            <v>3603</v>
          </cell>
          <cell r="F98">
            <v>4621</v>
          </cell>
        </row>
        <row r="99">
          <cell r="A99">
            <v>38777</v>
          </cell>
          <cell r="B99">
            <v>4480</v>
          </cell>
          <cell r="C99">
            <v>3743</v>
          </cell>
          <cell r="D99">
            <v>3462</v>
          </cell>
          <cell r="E99">
            <v>3491</v>
          </cell>
          <cell r="F99">
            <v>4808</v>
          </cell>
        </row>
        <row r="100">
          <cell r="A100">
            <v>38869</v>
          </cell>
          <cell r="B100">
            <v>4419</v>
          </cell>
          <cell r="C100">
            <v>3612</v>
          </cell>
          <cell r="D100">
            <v>3576</v>
          </cell>
          <cell r="E100">
            <v>3367</v>
          </cell>
          <cell r="F100">
            <v>4940</v>
          </cell>
        </row>
        <row r="101">
          <cell r="A101">
            <v>38961</v>
          </cell>
          <cell r="B101">
            <v>4367</v>
          </cell>
          <cell r="C101">
            <v>3637</v>
          </cell>
          <cell r="D101">
            <v>3665</v>
          </cell>
          <cell r="E101">
            <v>3469</v>
          </cell>
          <cell r="F101">
            <v>5078</v>
          </cell>
        </row>
        <row r="102">
          <cell r="A102">
            <v>39052</v>
          </cell>
          <cell r="B102">
            <v>4347</v>
          </cell>
          <cell r="C102">
            <v>3661</v>
          </cell>
          <cell r="D102">
            <v>3682</v>
          </cell>
          <cell r="E102">
            <v>3278</v>
          </cell>
          <cell r="F102">
            <v>5105</v>
          </cell>
        </row>
        <row r="103">
          <cell r="A103">
            <v>39142</v>
          </cell>
          <cell r="B103">
            <v>4339</v>
          </cell>
          <cell r="C103">
            <v>3643</v>
          </cell>
          <cell r="D103">
            <v>3921</v>
          </cell>
          <cell r="E103">
            <v>3235</v>
          </cell>
          <cell r="F103">
            <v>5046</v>
          </cell>
        </row>
        <row r="104">
          <cell r="A104">
            <v>39234</v>
          </cell>
          <cell r="B104">
            <v>4440</v>
          </cell>
          <cell r="C104">
            <v>3669</v>
          </cell>
          <cell r="D104">
            <v>3975</v>
          </cell>
          <cell r="E104">
            <v>3308</v>
          </cell>
          <cell r="F104">
            <v>5046</v>
          </cell>
        </row>
        <row r="105">
          <cell r="A105">
            <v>39326</v>
          </cell>
          <cell r="B105">
            <v>4606</v>
          </cell>
          <cell r="C105">
            <v>3629</v>
          </cell>
          <cell r="D105">
            <v>4003</v>
          </cell>
          <cell r="E105">
            <v>3167</v>
          </cell>
          <cell r="F105">
            <v>5045</v>
          </cell>
        </row>
        <row r="106">
          <cell r="A106">
            <v>39417</v>
          </cell>
          <cell r="B106">
            <v>4977</v>
          </cell>
          <cell r="C106">
            <v>3618</v>
          </cell>
          <cell r="D106">
            <v>3917</v>
          </cell>
          <cell r="E106">
            <v>3201</v>
          </cell>
          <cell r="F106">
            <v>5018</v>
          </cell>
        </row>
        <row r="107">
          <cell r="A107">
            <v>39508</v>
          </cell>
          <cell r="B107">
            <v>5180</v>
          </cell>
          <cell r="C107">
            <v>3560</v>
          </cell>
          <cell r="D107">
            <v>3877</v>
          </cell>
          <cell r="E107">
            <v>3153</v>
          </cell>
          <cell r="F107">
            <v>5005</v>
          </cell>
        </row>
        <row r="108">
          <cell r="A108">
            <v>39600</v>
          </cell>
          <cell r="B108">
            <v>5421</v>
          </cell>
          <cell r="C108">
            <v>3467</v>
          </cell>
          <cell r="D108">
            <v>3853</v>
          </cell>
          <cell r="E108">
            <v>2952</v>
          </cell>
          <cell r="F108">
            <v>4872</v>
          </cell>
        </row>
        <row r="109">
          <cell r="A109">
            <v>39692</v>
          </cell>
          <cell r="B109">
            <v>5558</v>
          </cell>
          <cell r="C109">
            <v>3363</v>
          </cell>
          <cell r="D109">
            <v>3797</v>
          </cell>
          <cell r="E109">
            <v>2847</v>
          </cell>
          <cell r="F109">
            <v>4959</v>
          </cell>
        </row>
        <row r="110">
          <cell r="A110">
            <v>39783</v>
          </cell>
          <cell r="B110">
            <v>5541</v>
          </cell>
          <cell r="C110">
            <v>3241</v>
          </cell>
          <cell r="D110">
            <v>3838</v>
          </cell>
          <cell r="E110">
            <v>2776</v>
          </cell>
          <cell r="F110">
            <v>5333</v>
          </cell>
        </row>
        <row r="111">
          <cell r="A111">
            <v>39873</v>
          </cell>
          <cell r="B111">
            <v>5610</v>
          </cell>
          <cell r="C111">
            <v>3101</v>
          </cell>
          <cell r="D111">
            <v>3894</v>
          </cell>
          <cell r="E111">
            <v>2773</v>
          </cell>
          <cell r="F111">
            <v>6272</v>
          </cell>
        </row>
        <row r="112">
          <cell r="A112">
            <v>39965</v>
          </cell>
          <cell r="B112">
            <v>5650</v>
          </cell>
          <cell r="C112">
            <v>2897</v>
          </cell>
          <cell r="D112">
            <v>3828</v>
          </cell>
          <cell r="E112">
            <v>2767</v>
          </cell>
          <cell r="F112">
            <v>7465</v>
          </cell>
        </row>
        <row r="113">
          <cell r="A113">
            <v>40057</v>
          </cell>
          <cell r="B113">
            <v>5677</v>
          </cell>
          <cell r="C113">
            <v>2948</v>
          </cell>
          <cell r="D113">
            <v>3802</v>
          </cell>
          <cell r="E113">
            <v>2641</v>
          </cell>
          <cell r="F113">
            <v>8231</v>
          </cell>
        </row>
        <row r="114">
          <cell r="A114">
            <v>40148</v>
          </cell>
          <cell r="B114">
            <v>5781</v>
          </cell>
          <cell r="C114">
            <v>2853</v>
          </cell>
          <cell r="D114">
            <v>3894</v>
          </cell>
          <cell r="E114">
            <v>2537</v>
          </cell>
          <cell r="F114">
            <v>8931</v>
          </cell>
        </row>
        <row r="115">
          <cell r="A115">
            <v>40238</v>
          </cell>
          <cell r="B115">
            <v>5903</v>
          </cell>
          <cell r="C115">
            <v>2993</v>
          </cell>
          <cell r="D115">
            <v>3810</v>
          </cell>
          <cell r="E115">
            <v>2446</v>
          </cell>
          <cell r="F115">
            <v>9184</v>
          </cell>
        </row>
        <row r="116">
          <cell r="A116">
            <v>40330</v>
          </cell>
          <cell r="B116">
            <v>6005</v>
          </cell>
          <cell r="C116">
            <v>3228</v>
          </cell>
          <cell r="D116">
            <v>3790</v>
          </cell>
          <cell r="E116">
            <v>2480</v>
          </cell>
          <cell r="F116">
            <v>9382</v>
          </cell>
        </row>
        <row r="117">
          <cell r="A117">
            <v>40422</v>
          </cell>
          <cell r="B117">
            <v>6131</v>
          </cell>
          <cell r="C117">
            <v>3273</v>
          </cell>
          <cell r="D117">
            <v>3709</v>
          </cell>
          <cell r="E117">
            <v>2508</v>
          </cell>
          <cell r="F117">
            <v>9379</v>
          </cell>
        </row>
        <row r="118">
          <cell r="A118">
            <v>40513</v>
          </cell>
          <cell r="B118">
            <v>6127</v>
          </cell>
          <cell r="C118">
            <v>3304</v>
          </cell>
          <cell r="D118">
            <v>3636</v>
          </cell>
          <cell r="E118">
            <v>2443</v>
          </cell>
          <cell r="F118">
            <v>10010</v>
          </cell>
        </row>
        <row r="119">
          <cell r="A119">
            <v>40603</v>
          </cell>
          <cell r="B119">
            <v>6083</v>
          </cell>
          <cell r="C119">
            <v>3263</v>
          </cell>
          <cell r="D119">
            <v>3463</v>
          </cell>
          <cell r="E119">
            <v>2424</v>
          </cell>
          <cell r="F119">
            <v>10872</v>
          </cell>
        </row>
        <row r="120">
          <cell r="A120">
            <v>40695</v>
          </cell>
          <cell r="B120">
            <v>6004</v>
          </cell>
          <cell r="C120">
            <v>3269</v>
          </cell>
          <cell r="D120">
            <v>3337</v>
          </cell>
          <cell r="E120">
            <v>2372</v>
          </cell>
          <cell r="F120">
            <v>11080</v>
          </cell>
        </row>
        <row r="121">
          <cell r="A121">
            <v>40787</v>
          </cell>
          <cell r="B121">
            <v>6014</v>
          </cell>
          <cell r="C121">
            <v>3270</v>
          </cell>
          <cell r="D121">
            <v>3309</v>
          </cell>
          <cell r="E121">
            <v>2349</v>
          </cell>
          <cell r="F121">
            <v>11397</v>
          </cell>
        </row>
        <row r="122">
          <cell r="A122">
            <v>40878</v>
          </cell>
          <cell r="B122">
            <v>6021</v>
          </cell>
          <cell r="C122">
            <v>3389</v>
          </cell>
          <cell r="D122">
            <v>3267</v>
          </cell>
          <cell r="E122">
            <v>2367</v>
          </cell>
          <cell r="F122">
            <v>11539</v>
          </cell>
        </row>
        <row r="123">
          <cell r="A123">
            <v>40969</v>
          </cell>
          <cell r="B123">
            <v>5890</v>
          </cell>
          <cell r="C123">
            <v>3398</v>
          </cell>
          <cell r="D123">
            <v>3285</v>
          </cell>
          <cell r="E123">
            <v>2390</v>
          </cell>
          <cell r="F123">
            <v>11937</v>
          </cell>
        </row>
        <row r="124">
          <cell r="A124">
            <v>41061</v>
          </cell>
          <cell r="B124">
            <v>5811</v>
          </cell>
          <cell r="C124">
            <v>3388</v>
          </cell>
          <cell r="D124">
            <v>3220</v>
          </cell>
          <cell r="E124">
            <v>2455</v>
          </cell>
          <cell r="F124">
            <v>12725</v>
          </cell>
        </row>
        <row r="125">
          <cell r="A125">
            <v>41153</v>
          </cell>
          <cell r="B125">
            <v>5686</v>
          </cell>
          <cell r="C125">
            <v>3377</v>
          </cell>
          <cell r="D125">
            <v>3280</v>
          </cell>
          <cell r="E125">
            <v>2502</v>
          </cell>
          <cell r="F125">
            <v>13832</v>
          </cell>
        </row>
        <row r="126">
          <cell r="A126">
            <v>41244</v>
          </cell>
          <cell r="B126">
            <v>5635</v>
          </cell>
          <cell r="C126">
            <v>3294</v>
          </cell>
          <cell r="D126">
            <v>3421</v>
          </cell>
          <cell r="E126">
            <v>2623</v>
          </cell>
          <cell r="F126">
            <v>15233</v>
          </cell>
        </row>
        <row r="127">
          <cell r="A127">
            <v>41334</v>
          </cell>
          <cell r="B127">
            <v>5616</v>
          </cell>
          <cell r="C127">
            <v>3245</v>
          </cell>
          <cell r="D127">
            <v>3500</v>
          </cell>
          <cell r="E127">
            <v>2737</v>
          </cell>
          <cell r="F127">
            <v>16586</v>
          </cell>
        </row>
        <row r="128">
          <cell r="A128">
            <v>41426</v>
          </cell>
          <cell r="B128">
            <v>5597</v>
          </cell>
          <cell r="C128">
            <v>3114</v>
          </cell>
          <cell r="D128">
            <v>3637</v>
          </cell>
          <cell r="E128">
            <v>2652</v>
          </cell>
          <cell r="F128">
            <v>16943</v>
          </cell>
        </row>
        <row r="129">
          <cell r="A129">
            <v>41518</v>
          </cell>
          <cell r="B129">
            <v>5468</v>
          </cell>
          <cell r="C129">
            <v>2962</v>
          </cell>
          <cell r="D129">
            <v>3613</v>
          </cell>
          <cell r="E129">
            <v>2635</v>
          </cell>
          <cell r="F129">
            <v>16969</v>
          </cell>
        </row>
        <row r="130">
          <cell r="A130">
            <v>41609</v>
          </cell>
          <cell r="B130">
            <v>5366</v>
          </cell>
          <cell r="C130">
            <v>3015</v>
          </cell>
          <cell r="D130">
            <v>3511</v>
          </cell>
          <cell r="E130">
            <v>2547</v>
          </cell>
          <cell r="F130">
            <v>18722</v>
          </cell>
        </row>
        <row r="131">
          <cell r="A131">
            <v>41699</v>
          </cell>
          <cell r="B131">
            <v>5314</v>
          </cell>
          <cell r="C131">
            <v>2984</v>
          </cell>
          <cell r="D131">
            <v>3574</v>
          </cell>
          <cell r="E131">
            <v>2483</v>
          </cell>
          <cell r="F131">
            <v>19587</v>
          </cell>
        </row>
        <row r="132">
          <cell r="A132">
            <v>41791</v>
          </cell>
          <cell r="B132">
            <v>5219</v>
          </cell>
          <cell r="C132">
            <v>3055</v>
          </cell>
          <cell r="D132">
            <v>3470</v>
          </cell>
          <cell r="E132">
            <v>2556</v>
          </cell>
          <cell r="F132">
            <v>19991</v>
          </cell>
        </row>
        <row r="133">
          <cell r="A133">
            <v>41883</v>
          </cell>
          <cell r="B133">
            <v>5209</v>
          </cell>
          <cell r="C133">
            <v>3084</v>
          </cell>
          <cell r="D133">
            <v>3449</v>
          </cell>
          <cell r="E133">
            <v>2634</v>
          </cell>
          <cell r="F133">
            <v>20112</v>
          </cell>
        </row>
        <row r="134">
          <cell r="A134">
            <v>41974</v>
          </cell>
          <cell r="B134">
            <v>5211</v>
          </cell>
          <cell r="C134">
            <v>3050</v>
          </cell>
          <cell r="D134">
            <v>3402</v>
          </cell>
          <cell r="E134">
            <v>2736</v>
          </cell>
          <cell r="F134">
            <v>18885</v>
          </cell>
        </row>
        <row r="135">
          <cell r="A135">
            <v>42064</v>
          </cell>
          <cell r="B135">
            <v>5283</v>
          </cell>
          <cell r="C135">
            <v>3064</v>
          </cell>
          <cell r="D135">
            <v>3356</v>
          </cell>
          <cell r="E135">
            <v>2878</v>
          </cell>
          <cell r="F135">
            <v>17795</v>
          </cell>
        </row>
        <row r="136">
          <cell r="A136">
            <v>42156</v>
          </cell>
          <cell r="B136">
            <v>5330</v>
          </cell>
          <cell r="C136">
            <v>3030</v>
          </cell>
          <cell r="D136">
            <v>3384</v>
          </cell>
          <cell r="E136">
            <v>3012</v>
          </cell>
          <cell r="F136">
            <v>17971</v>
          </cell>
        </row>
        <row r="137">
          <cell r="A137">
            <v>42248</v>
          </cell>
          <cell r="B137">
            <v>5355</v>
          </cell>
          <cell r="C137">
            <v>3063</v>
          </cell>
          <cell r="D137">
            <v>3419</v>
          </cell>
          <cell r="E137">
            <v>3060</v>
          </cell>
          <cell r="F137">
            <v>18518</v>
          </cell>
        </row>
        <row r="138">
          <cell r="A138">
            <v>42339</v>
          </cell>
          <cell r="B138">
            <v>5445</v>
          </cell>
          <cell r="C138">
            <v>3024</v>
          </cell>
          <cell r="D138">
            <v>3505</v>
          </cell>
          <cell r="E138">
            <v>3098</v>
          </cell>
          <cell r="F138">
            <v>19115</v>
          </cell>
        </row>
        <row r="139">
          <cell r="A139">
            <v>42430</v>
          </cell>
          <cell r="B139">
            <v>5521</v>
          </cell>
          <cell r="C139">
            <v>3026</v>
          </cell>
          <cell r="D139">
            <v>3459</v>
          </cell>
          <cell r="E139">
            <v>3066</v>
          </cell>
          <cell r="F139">
            <v>19196</v>
          </cell>
        </row>
        <row r="140">
          <cell r="A140">
            <v>42522</v>
          </cell>
          <cell r="B140">
            <v>5615</v>
          </cell>
          <cell r="C140">
            <v>3082</v>
          </cell>
          <cell r="D140">
            <v>3449</v>
          </cell>
          <cell r="E140">
            <v>3125</v>
          </cell>
          <cell r="F140">
            <v>20163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rade_data"/>
    </sheetNames>
    <sheetDataSet>
      <sheetData sheetId="0">
        <row r="270">
          <cell r="HI270">
            <v>6.1313490840000009</v>
          </cell>
          <cell r="HJ270">
            <v>3.1712107070000002</v>
          </cell>
          <cell r="HK270">
            <v>0.4968338289999995</v>
          </cell>
          <cell r="HL270">
            <v>1.9243267449999992</v>
          </cell>
          <cell r="HM270">
            <v>1.2154082119999998</v>
          </cell>
          <cell r="HN270">
            <v>0.69822179799999984</v>
          </cell>
          <cell r="HO270">
            <v>-6.9499562000000029E-2</v>
          </cell>
          <cell r="HP270">
            <v>0.26969163400000001</v>
          </cell>
          <cell r="HQ270">
            <v>-0.22901217999999998</v>
          </cell>
          <cell r="HR270">
            <v>-0.12856972400000002</v>
          </cell>
          <cell r="HS270">
            <v>-0.19981846499999997</v>
          </cell>
          <cell r="HT270">
            <v>-2.3022340170000004</v>
          </cell>
          <cell r="HV270">
            <v>47.320234409999998</v>
          </cell>
        </row>
        <row r="271">
          <cell r="HH271" t="str">
            <v>China, People's Republic of</v>
          </cell>
          <cell r="HI271">
            <v>7.0030299029999998</v>
          </cell>
          <cell r="HJ271">
            <v>2.2945742450000002</v>
          </cell>
          <cell r="HK271">
            <v>1.0633949549999999</v>
          </cell>
          <cell r="HL271">
            <v>1.5568256709999999</v>
          </cell>
          <cell r="HM271">
            <v>0.43575741099999998</v>
          </cell>
          <cell r="HN271">
            <v>3.9511813999999999E-2</v>
          </cell>
          <cell r="HO271">
            <v>0.112331079</v>
          </cell>
          <cell r="HP271">
            <v>0.39209011799999999</v>
          </cell>
          <cell r="HQ271">
            <v>4.4392839000000003E-2</v>
          </cell>
          <cell r="HR271">
            <v>-1.2717900000000001E-2</v>
          </cell>
          <cell r="HS271">
            <v>5.6616790000000002E-3</v>
          </cell>
          <cell r="HT271">
            <v>-8.8160429999999998E-2</v>
          </cell>
          <cell r="HV271">
            <v>10.0688511</v>
          </cell>
        </row>
        <row r="272">
          <cell r="HH272" t="str">
            <v>Australia</v>
          </cell>
          <cell r="HI272">
            <v>-1.3557983419999999</v>
          </cell>
          <cell r="HJ272">
            <v>0.16043706699999999</v>
          </cell>
          <cell r="HK272">
            <v>3.2147783999999999E-2</v>
          </cell>
          <cell r="HL272">
            <v>-4.1027800000000003E-3</v>
          </cell>
          <cell r="HM272">
            <v>0.13558510600000001</v>
          </cell>
          <cell r="HN272">
            <v>4.6391608000000001E-2</v>
          </cell>
          <cell r="HO272">
            <v>-9.5305689999999992E-3</v>
          </cell>
          <cell r="HP272">
            <v>-1.17935E-3</v>
          </cell>
          <cell r="HQ272">
            <v>-5.0220116000000002E-2</v>
          </cell>
          <cell r="HR272">
            <v>-0.17918666699999999</v>
          </cell>
          <cell r="HS272">
            <v>-0.13839564900000001</v>
          </cell>
          <cell r="HT272">
            <v>-1.379232043</v>
          </cell>
          <cell r="HV272">
            <v>7.5151607470000004</v>
          </cell>
        </row>
        <row r="273">
          <cell r="HH273" t="str">
            <v>United States of America</v>
          </cell>
          <cell r="HI273">
            <v>0.41561836600000002</v>
          </cell>
          <cell r="HJ273">
            <v>-0.15644155200000001</v>
          </cell>
          <cell r="HK273">
            <v>0.367563694</v>
          </cell>
          <cell r="HL273">
            <v>2.4844436000000001E-2</v>
          </cell>
          <cell r="HM273">
            <v>6.7461937999999999E-2</v>
          </cell>
          <cell r="HN273">
            <v>0.30545007200000002</v>
          </cell>
          <cell r="HO273">
            <v>-0.13607414900000001</v>
          </cell>
          <cell r="HP273">
            <v>1.8309994E-2</v>
          </cell>
          <cell r="HQ273">
            <v>-4.5275070000000001E-2</v>
          </cell>
          <cell r="HR273">
            <v>8.6310840999999999E-2</v>
          </cell>
          <cell r="HS273">
            <v>3.7163266E-2</v>
          </cell>
          <cell r="HT273">
            <v>-0.10218076800000001</v>
          </cell>
          <cell r="HV273">
            <v>5.0266713489999999</v>
          </cell>
        </row>
        <row r="274">
          <cell r="HH274" t="str">
            <v>Japan</v>
          </cell>
          <cell r="HI274">
            <v>-0.55305163400000001</v>
          </cell>
          <cell r="HJ274">
            <v>-1.6756156000000001E-2</v>
          </cell>
          <cell r="HK274">
            <v>-3.4610333E-2</v>
          </cell>
          <cell r="HL274">
            <v>-4.7568336000000003E-2</v>
          </cell>
          <cell r="HM274">
            <v>0.16788076900000001</v>
          </cell>
          <cell r="HN274">
            <v>8.2607819999999995E-3</v>
          </cell>
          <cell r="HO274">
            <v>-7.4791904000000006E-2</v>
          </cell>
          <cell r="HP274">
            <v>-3.0336834E-2</v>
          </cell>
          <cell r="HQ274">
            <v>-0.13368299</v>
          </cell>
          <cell r="HR274">
            <v>-8.0234850000000003E-3</v>
          </cell>
          <cell r="HS274">
            <v>5.0693724000000003E-2</v>
          </cell>
          <cell r="HT274">
            <v>-0.22124632999999999</v>
          </cell>
          <cell r="HV274">
            <v>2.9817391190000002</v>
          </cell>
        </row>
        <row r="275">
          <cell r="HH275" t="str">
            <v>Korea, Republic of</v>
          </cell>
          <cell r="HI275">
            <v>0.20582598799999999</v>
          </cell>
          <cell r="HJ275">
            <v>3.8125239999999998E-2</v>
          </cell>
          <cell r="HK275">
            <v>2.454211E-3</v>
          </cell>
          <cell r="HL275">
            <v>0.12571125499999999</v>
          </cell>
          <cell r="HM275">
            <v>1.2596005E-2</v>
          </cell>
          <cell r="HN275">
            <v>-2.4619070000000002E-3</v>
          </cell>
          <cell r="HO275">
            <v>-9.8236759999999999E-3</v>
          </cell>
          <cell r="HP275">
            <v>-4.5064459999999999E-3</v>
          </cell>
          <cell r="HQ275">
            <v>4.1334390999999998E-2</v>
          </cell>
          <cell r="HR275">
            <v>4.7622773E-2</v>
          </cell>
          <cell r="HS275">
            <v>-9.405966E-3</v>
          </cell>
          <cell r="HT275">
            <v>1.6829917E-2</v>
          </cell>
          <cell r="HV275">
            <v>1.4490165189999999</v>
          </cell>
        </row>
        <row r="276">
          <cell r="HH276" t="str">
            <v>United Kingdom</v>
          </cell>
          <cell r="HI276">
            <v>-0.37999535899999998</v>
          </cell>
          <cell r="HJ276">
            <v>-2.3842439E-2</v>
          </cell>
          <cell r="HK276">
            <v>-0.33702708399999998</v>
          </cell>
          <cell r="HL276">
            <v>-6.1229999999999995E-5</v>
          </cell>
          <cell r="HM276">
            <v>2.9828395000000001E-2</v>
          </cell>
          <cell r="HN276">
            <v>0.113065555</v>
          </cell>
          <cell r="HO276">
            <v>-1.689568E-3</v>
          </cell>
          <cell r="HP276">
            <v>-4.9096610000000001E-3</v>
          </cell>
          <cell r="HQ276">
            <v>-4.9539094999999998E-2</v>
          </cell>
          <cell r="HR276">
            <v>-3.1689994999999999E-2</v>
          </cell>
          <cell r="HS276">
            <v>-1.4091566999999999E-2</v>
          </cell>
          <cell r="HT276">
            <v>1.75005E-4</v>
          </cell>
          <cell r="HV276">
            <v>1.342287901</v>
          </cell>
        </row>
        <row r="277">
          <cell r="HH277" t="str">
            <v>Taiwan</v>
          </cell>
          <cell r="HI277">
            <v>0.31660004400000002</v>
          </cell>
          <cell r="HJ277">
            <v>0.111789108</v>
          </cell>
          <cell r="HK277">
            <v>7.1036267E-2</v>
          </cell>
          <cell r="HL277">
            <v>2.1592144000000001E-2</v>
          </cell>
          <cell r="HM277">
            <v>0.15119244500000001</v>
          </cell>
          <cell r="HN277">
            <v>5.4943799999999997E-4</v>
          </cell>
          <cell r="HO277">
            <v>-1.415E-6</v>
          </cell>
          <cell r="HP277">
            <v>4.267514E-3</v>
          </cell>
          <cell r="HQ277">
            <v>-1.387159E-3</v>
          </cell>
          <cell r="HR277">
            <v>-1.5868307000000002E-2</v>
          </cell>
          <cell r="HS277">
            <v>1.0664870000000001E-3</v>
          </cell>
          <cell r="HT277">
            <v>-2.8564E-5</v>
          </cell>
          <cell r="HV277">
            <v>1.077543734</v>
          </cell>
        </row>
        <row r="278">
          <cell r="HH278" t="str">
            <v>Thailand</v>
          </cell>
          <cell r="HI278">
            <v>0.23595348999999999</v>
          </cell>
          <cell r="HJ278">
            <v>9.3840673999999999E-2</v>
          </cell>
          <cell r="HK278">
            <v>1.0461602E-2</v>
          </cell>
          <cell r="HL278">
            <v>1.5124334E-2</v>
          </cell>
          <cell r="HM278">
            <v>6.3730997999999997E-2</v>
          </cell>
          <cell r="HN278">
            <v>2.5545889999999999E-3</v>
          </cell>
          <cell r="HO278">
            <v>1.5905821000000001E-2</v>
          </cell>
          <cell r="HP278">
            <v>1.6433091E-2</v>
          </cell>
          <cell r="HQ278">
            <v>3.9480469999999997E-3</v>
          </cell>
          <cell r="HR278">
            <v>3.2320840000000001E-3</v>
          </cell>
          <cell r="HS278">
            <v>-2.7290056E-2</v>
          </cell>
          <cell r="HT278">
            <v>-5.3174706000000002E-2</v>
          </cell>
          <cell r="HV278">
            <v>0.88919286200000003</v>
          </cell>
        </row>
        <row r="279">
          <cell r="HH279" t="str">
            <v>Indonesia</v>
          </cell>
          <cell r="HI279">
            <v>-0.14323828999999999</v>
          </cell>
          <cell r="HJ279">
            <v>-6.1460925E-2</v>
          </cell>
          <cell r="HK279">
            <v>-4.7654330000000002E-2</v>
          </cell>
          <cell r="HL279">
            <v>1.3936792999999999E-2</v>
          </cell>
          <cell r="HM279">
            <v>2.5466579999999999E-2</v>
          </cell>
          <cell r="HN279">
            <v>1.0470639999999999E-3</v>
          </cell>
          <cell r="HO279">
            <v>3.9192869999999996E-3</v>
          </cell>
          <cell r="HP279">
            <v>1.9388000000000001E-4</v>
          </cell>
          <cell r="HQ279">
            <v>7.1952789999999997E-3</v>
          </cell>
          <cell r="HR279">
            <v>1.004202E-3</v>
          </cell>
          <cell r="HS279">
            <v>2.554471E-3</v>
          </cell>
          <cell r="HT279">
            <v>-2.1578711E-2</v>
          </cell>
          <cell r="HV279">
            <v>0.87928543999999997</v>
          </cell>
        </row>
        <row r="280">
          <cell r="HH280" t="str">
            <v>Singapore</v>
          </cell>
          <cell r="HI280">
            <v>0.16253867299999999</v>
          </cell>
          <cell r="HJ280">
            <v>1.4782399E-2</v>
          </cell>
          <cell r="HK280">
            <v>-3.6459970000000002E-3</v>
          </cell>
          <cell r="HL280">
            <v>3.2185820000000002E-3</v>
          </cell>
          <cell r="HM280">
            <v>2.5029658E-2</v>
          </cell>
          <cell r="HN280">
            <v>5.1775900000000001E-3</v>
          </cell>
          <cell r="HO280">
            <v>-8.2229130000000001E-3</v>
          </cell>
          <cell r="HP280">
            <v>-1.63661E-4</v>
          </cell>
          <cell r="HQ280">
            <v>-5.3184069999999998E-3</v>
          </cell>
          <cell r="HR280">
            <v>-7.7969420000000003E-3</v>
          </cell>
          <cell r="HS280">
            <v>-1.5502665000000001E-2</v>
          </cell>
          <cell r="HT280">
            <v>2.2900796000000001E-2</v>
          </cell>
          <cell r="HV280">
            <v>0.85577132899999997</v>
          </cell>
        </row>
        <row r="281">
          <cell r="HH281" t="str">
            <v>Malaysia</v>
          </cell>
          <cell r="HI281">
            <v>-4.305367E-3</v>
          </cell>
          <cell r="HJ281">
            <v>-9.2784200000000008E-3</v>
          </cell>
          <cell r="HK281">
            <v>4.8421411999999997E-2</v>
          </cell>
          <cell r="HL281">
            <v>3.5043240000000001E-3</v>
          </cell>
          <cell r="HM281">
            <v>6.8105170000000003E-3</v>
          </cell>
          <cell r="HN281">
            <v>-8.3533499999999998E-4</v>
          </cell>
          <cell r="HO281">
            <v>1.4544099999999999E-3</v>
          </cell>
          <cell r="HP281">
            <v>2.5893959999999999E-3</v>
          </cell>
          <cell r="HQ281">
            <v>-1.2646836999999999E-2</v>
          </cell>
          <cell r="HR281">
            <v>4.6337510000000002E-3</v>
          </cell>
          <cell r="HS281">
            <v>-2.9729259999999999E-3</v>
          </cell>
          <cell r="HT281">
            <v>-3.6177325000000003E-2</v>
          </cell>
          <cell r="HV281">
            <v>0.85208888299999996</v>
          </cell>
        </row>
        <row r="282">
          <cell r="HH282" t="str">
            <v>Netherlands</v>
          </cell>
          <cell r="HI282">
            <v>0.27935879400000002</v>
          </cell>
          <cell r="HJ282">
            <v>1.8452509999999998E-2</v>
          </cell>
          <cell r="HK282">
            <v>0.141438233</v>
          </cell>
          <cell r="HL282">
            <v>3.347025E-2</v>
          </cell>
          <cell r="HM282">
            <v>-7.47395E-3</v>
          </cell>
          <cell r="HN282">
            <v>2.6738511999999999E-2</v>
          </cell>
          <cell r="HO282">
            <v>8.3332482999999999E-2</v>
          </cell>
          <cell r="HP282">
            <v>1.576308E-3</v>
          </cell>
          <cell r="HQ282">
            <v>-2.1595317999999999E-2</v>
          </cell>
          <cell r="HR282">
            <v>3.8742999999999998E-3</v>
          </cell>
          <cell r="HS282">
            <v>9.9978140000000007E-3</v>
          </cell>
          <cell r="HT282">
            <v>-1.5386800000000001E-4</v>
          </cell>
          <cell r="HV282">
            <v>0.77198582800000004</v>
          </cell>
        </row>
        <row r="283">
          <cell r="HH283" t="str">
            <v>Hong Kong (Special Administrative Region)</v>
          </cell>
          <cell r="HI283">
            <v>1.7584507999999999E-2</v>
          </cell>
          <cell r="HJ283">
            <v>5.4753024999999997E-2</v>
          </cell>
          <cell r="HK283">
            <v>-2.3201487E-2</v>
          </cell>
          <cell r="HL283">
            <v>2.0516725E-2</v>
          </cell>
          <cell r="HM283">
            <v>1.6732476E-2</v>
          </cell>
          <cell r="HN283">
            <v>9.9011559999999995E-3</v>
          </cell>
          <cell r="HO283">
            <v>-1.016149E-3</v>
          </cell>
          <cell r="HP283">
            <v>-0.17483063600000001</v>
          </cell>
          <cell r="HQ283">
            <v>-9.8439140000000005E-3</v>
          </cell>
          <cell r="HR283">
            <v>3.8385590000000001E-3</v>
          </cell>
          <cell r="HS283">
            <v>-1.0378343999999999E-2</v>
          </cell>
          <cell r="HT283">
            <v>-1.02821E-4</v>
          </cell>
          <cell r="HV283">
            <v>0.76402995500000004</v>
          </cell>
        </row>
        <row r="284">
          <cell r="HH284" t="str">
            <v>Algeria</v>
          </cell>
          <cell r="HI284">
            <v>0.39637318799999999</v>
          </cell>
          <cell r="HJ284">
            <v>0.38037778999999999</v>
          </cell>
          <cell r="HK284">
            <v>-7.7163100000000005E-4</v>
          </cell>
          <cell r="HL284">
            <v>0</v>
          </cell>
          <cell r="HM284">
            <v>0</v>
          </cell>
          <cell r="HN284">
            <v>0</v>
          </cell>
          <cell r="HO284">
            <v>1.17256E-4</v>
          </cell>
          <cell r="HP284">
            <v>0</v>
          </cell>
          <cell r="HQ284">
            <v>0</v>
          </cell>
          <cell r="HR284">
            <v>-6.4013000000000004E-4</v>
          </cell>
          <cell r="HS284">
            <v>1.418391E-3</v>
          </cell>
          <cell r="HT284">
            <v>0</v>
          </cell>
          <cell r="HV284">
            <v>0.73542401999999996</v>
          </cell>
        </row>
        <row r="285">
          <cell r="HH285" t="str">
            <v>United Arab Emirates</v>
          </cell>
          <cell r="HI285">
            <v>0.32206402000000001</v>
          </cell>
          <cell r="HJ285">
            <v>0.32719799399999999</v>
          </cell>
          <cell r="HK285">
            <v>1.1084396E-2</v>
          </cell>
          <cell r="HL285">
            <v>-4.7726206E-2</v>
          </cell>
          <cell r="HM285">
            <v>2.4772499E-2</v>
          </cell>
          <cell r="HN285">
            <v>2.5287170000000002E-3</v>
          </cell>
          <cell r="HO285">
            <v>2.02015E-4</v>
          </cell>
          <cell r="HP285">
            <v>1.8203550000000001E-3</v>
          </cell>
          <cell r="HQ285">
            <v>-1.2310680000000001E-3</v>
          </cell>
          <cell r="HR285">
            <v>3.0111529999999999E-3</v>
          </cell>
          <cell r="HS285">
            <v>-9.9519110000000008E-3</v>
          </cell>
          <cell r="HT285">
            <v>8.0000000000000005E-9</v>
          </cell>
          <cell r="HV285">
            <v>0.66340370400000004</v>
          </cell>
        </row>
        <row r="286">
          <cell r="HH286" t="str">
            <v>Philippines</v>
          </cell>
          <cell r="HI286">
            <v>-1.6768692000000002E-2</v>
          </cell>
          <cell r="HJ286">
            <v>1.1771171E-2</v>
          </cell>
          <cell r="HK286">
            <v>-1.587137E-3</v>
          </cell>
          <cell r="HL286">
            <v>1.6220113000000001E-2</v>
          </cell>
          <cell r="HM286">
            <v>2.6124260000000002E-3</v>
          </cell>
          <cell r="HN286">
            <v>1.4499999999999999E-3</v>
          </cell>
          <cell r="HO286">
            <v>-6.9364400000000003E-3</v>
          </cell>
          <cell r="HP286">
            <v>3.3247350000000001E-3</v>
          </cell>
          <cell r="HQ286">
            <v>2.94796E-4</v>
          </cell>
          <cell r="HR286">
            <v>-5.0139649999999996E-3</v>
          </cell>
          <cell r="HS286">
            <v>2.03024E-4</v>
          </cell>
          <cell r="HT286">
            <v>2.61E-6</v>
          </cell>
          <cell r="HV286">
            <v>0.649629503</v>
          </cell>
        </row>
        <row r="287">
          <cell r="HH287" t="str">
            <v>Germany</v>
          </cell>
          <cell r="HI287">
            <v>-0.24073221</v>
          </cell>
          <cell r="HJ287">
            <v>-3.3302633999999998E-2</v>
          </cell>
          <cell r="HK287">
            <v>-0.21060257299999999</v>
          </cell>
          <cell r="HL287">
            <v>1.9661779999999998E-3</v>
          </cell>
          <cell r="HM287">
            <v>7.5684359999999996E-3</v>
          </cell>
          <cell r="HN287">
            <v>5.2946570000000004E-3</v>
          </cell>
          <cell r="HO287">
            <v>-5.9769843000000003E-2</v>
          </cell>
          <cell r="HP287">
            <v>-1.852968E-3</v>
          </cell>
          <cell r="HQ287">
            <v>-6.2659399999999996E-4</v>
          </cell>
          <cell r="HR287">
            <v>3.60305E-3</v>
          </cell>
          <cell r="HS287">
            <v>-6.8830760000000001E-3</v>
          </cell>
          <cell r="HT287">
            <v>-5.25202E-4</v>
          </cell>
          <cell r="HV287">
            <v>0.64180748499999996</v>
          </cell>
        </row>
        <row r="288">
          <cell r="HH288" t="str">
            <v>India</v>
          </cell>
          <cell r="HI288">
            <v>-8.9852869999999998E-3</v>
          </cell>
          <cell r="HJ288">
            <v>-1.9482297999999999E-2</v>
          </cell>
          <cell r="HK288">
            <v>1.2297269999999999E-3</v>
          </cell>
          <cell r="HL288">
            <v>0.18089203300000001</v>
          </cell>
          <cell r="HM288">
            <v>2.7734985E-2</v>
          </cell>
          <cell r="HN288">
            <v>-3.8293000000000001E-5</v>
          </cell>
          <cell r="HO288">
            <v>6.8929079999999997E-3</v>
          </cell>
          <cell r="HP288">
            <v>-5.9580000000000004E-6</v>
          </cell>
          <cell r="HQ288">
            <v>6.5975610000000001E-3</v>
          </cell>
          <cell r="HR288">
            <v>4.2674469999999997E-3</v>
          </cell>
          <cell r="HS288">
            <v>-2.7403658000000001E-2</v>
          </cell>
          <cell r="HT288">
            <v>-0.33224482900000002</v>
          </cell>
          <cell r="HV288">
            <v>0.63960128100000002</v>
          </cell>
        </row>
        <row r="289">
          <cell r="HI289">
            <v>-0.52072270899999984</v>
          </cell>
          <cell r="HJ289">
            <v>-1.4326092000000051E-2</v>
          </cell>
          <cell r="HK289">
            <v>-0.59329787999999983</v>
          </cell>
          <cell r="HL289">
            <v>5.9624589999999972E-3</v>
          </cell>
          <cell r="HM289">
            <v>2.2121518000000003E-2</v>
          </cell>
          <cell r="HN289">
            <v>0.13363577899999995</v>
          </cell>
          <cell r="HO289">
            <v>1.4201805000000001E-2</v>
          </cell>
          <cell r="HP289">
            <v>4.6871757000000007E-2</v>
          </cell>
          <cell r="HQ289">
            <v>-1.4085250000000023E-3</v>
          </cell>
          <cell r="HR289">
            <v>-2.9030493000000029E-2</v>
          </cell>
          <cell r="HS289">
            <v>-4.6301502999999994E-2</v>
          </cell>
          <cell r="HT289">
            <v>-0.10733675599999999</v>
          </cell>
          <cell r="HV289">
            <v>9.1647274540000065</v>
          </cell>
        </row>
        <row r="293">
          <cell r="HI293">
            <v>47.320234409999998</v>
          </cell>
          <cell r="HJ293">
            <v>12.161950109999999</v>
          </cell>
          <cell r="HK293">
            <v>5.9892418190000001</v>
          </cell>
          <cell r="HL293">
            <v>4.1840436670000001</v>
          </cell>
          <cell r="HM293">
            <v>2.770166406</v>
          </cell>
          <cell r="HN293">
            <v>1.826694942</v>
          </cell>
          <cell r="HO293">
            <v>1.1925447179999999</v>
          </cell>
          <cell r="HP293">
            <v>1.5617292030000001</v>
          </cell>
          <cell r="HQ293">
            <v>0.994755045</v>
          </cell>
          <cell r="HR293">
            <v>0.79709769500000005</v>
          </cell>
          <cell r="HS293">
            <v>1.3007241759999999</v>
          </cell>
          <cell r="HT293">
            <v>0.79628591100000001</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Z imports"/>
      <sheetName val="China imports"/>
      <sheetName val="Nz pivot"/>
      <sheetName val="NZ L2"/>
      <sheetName val="China  pivot"/>
      <sheetName val="China L2"/>
      <sheetName val="2"/>
    </sheetNames>
    <sheetDataSet>
      <sheetData sheetId="0"/>
      <sheetData sheetId="1"/>
      <sheetData sheetId="2">
        <row r="5">
          <cell r="A5" t="str">
            <v>Sum of Trade Value</v>
          </cell>
        </row>
        <row r="7">
          <cell r="G7" t="str">
            <v>Electrical machinery and equipment and parts thereof; sound recorders and reproducers, television image and sound recorders and reproducers, and parts and accessories of such articles</v>
          </cell>
          <cell r="H7">
            <v>1404114779</v>
          </cell>
          <cell r="I7">
            <v>3017214472</v>
          </cell>
          <cell r="J7">
            <v>1613099693</v>
          </cell>
        </row>
        <row r="8">
          <cell r="G8" t="str">
            <v>Nuclear reactors, boilers, machinery and mechanical appliances; parts thereof</v>
          </cell>
          <cell r="H8">
            <v>1162255843</v>
          </cell>
          <cell r="I8">
            <v>4816545340</v>
          </cell>
          <cell r="J8">
            <v>3654289497</v>
          </cell>
        </row>
        <row r="9">
          <cell r="G9" t="str">
            <v>Furniture; bedding, mattresses, mattress supports, cushions and similar stuffed furnishings; lamps and lighting fittings, not elsewhere specified or included; illuminated signs, illuminated name-plates and the like; prefabricated buildings</v>
          </cell>
          <cell r="H9">
            <v>486583664</v>
          </cell>
          <cell r="I9">
            <v>793699242</v>
          </cell>
          <cell r="J9">
            <v>307115578</v>
          </cell>
        </row>
        <row r="10">
          <cell r="G10" t="str">
            <v>Articles of apparel and clothing accessories, knitted or crocheted</v>
          </cell>
          <cell r="H10">
            <v>418889930</v>
          </cell>
          <cell r="I10">
            <v>564042608</v>
          </cell>
          <cell r="J10">
            <v>145152678</v>
          </cell>
        </row>
        <row r="11">
          <cell r="G11" t="str">
            <v>Articles of apparel and clothing accessories,not knitted or crocheted</v>
          </cell>
          <cell r="H11">
            <v>380264219</v>
          </cell>
          <cell r="I11">
            <v>536659511</v>
          </cell>
          <cell r="J11">
            <v>156395292</v>
          </cell>
        </row>
        <row r="12">
          <cell r="G12" t="str">
            <v>Plastics and articles thereof</v>
          </cell>
          <cell r="H12">
            <v>327550825</v>
          </cell>
          <cell r="I12">
            <v>1395301211</v>
          </cell>
          <cell r="J12">
            <v>1067750386</v>
          </cell>
        </row>
        <row r="13">
          <cell r="G13" t="str">
            <v>Articles of iron or steel</v>
          </cell>
          <cell r="H13">
            <v>281392094</v>
          </cell>
          <cell r="I13">
            <v>693087646</v>
          </cell>
          <cell r="J13">
            <v>411695552</v>
          </cell>
        </row>
        <row r="14">
          <cell r="G14" t="str">
            <v>Toys, games and sports requisites; parts and accessories thereof</v>
          </cell>
          <cell r="H14">
            <v>248702722</v>
          </cell>
          <cell r="I14">
            <v>389516075</v>
          </cell>
          <cell r="J14">
            <v>140813353</v>
          </cell>
        </row>
        <row r="15">
          <cell r="G15" t="str">
            <v>Vehicles other than railway or tramway rolling-stock, and parts and accessories thereof</v>
          </cell>
          <cell r="H15">
            <v>164032083</v>
          </cell>
          <cell r="I15">
            <v>5387318611</v>
          </cell>
          <cell r="J15">
            <v>5223286528</v>
          </cell>
        </row>
        <row r="16">
          <cell r="G16" t="str">
            <v>Footwear, gaiters and the like; parts of such articles</v>
          </cell>
          <cell r="H16">
            <v>157263286</v>
          </cell>
          <cell r="I16">
            <v>281879989</v>
          </cell>
          <cell r="J16">
            <v>124616703</v>
          </cell>
        </row>
      </sheetData>
      <sheetData sheetId="3"/>
      <sheetData sheetId="4">
        <row r="5">
          <cell r="A5" t="str">
            <v>Sum of Trade Value</v>
          </cell>
        </row>
        <row r="7">
          <cell r="G7" t="str">
            <v>Dairy products and eggs</v>
          </cell>
          <cell r="I7">
            <v>1886157423</v>
          </cell>
          <cell r="J7">
            <v>3516725928</v>
          </cell>
          <cell r="K7">
            <v>1630568505</v>
          </cell>
        </row>
        <row r="8">
          <cell r="G8" t="str">
            <v>Wood, lumber and cork</v>
          </cell>
          <cell r="I8">
            <v>1548372784</v>
          </cell>
          <cell r="J8">
            <v>19627359800</v>
          </cell>
          <cell r="K8">
            <v>18078987016</v>
          </cell>
        </row>
        <row r="9">
          <cell r="G9" t="str">
            <v>Meat and meat preparations</v>
          </cell>
          <cell r="I9">
            <v>738523557</v>
          </cell>
          <cell r="J9">
            <v>10262578190</v>
          </cell>
          <cell r="K9">
            <v>9524054633</v>
          </cell>
        </row>
        <row r="10">
          <cell r="G10" t="str">
            <v>Organic chemicals</v>
          </cell>
          <cell r="I10">
            <v>441570269</v>
          </cell>
          <cell r="J10">
            <v>43905779588</v>
          </cell>
          <cell r="K10">
            <v>43464209319</v>
          </cell>
        </row>
        <row r="11">
          <cell r="G11" t="str">
            <v>Fish and fish preparations</v>
          </cell>
          <cell r="I11">
            <v>426441417</v>
          </cell>
          <cell r="J11">
            <v>6917637021</v>
          </cell>
          <cell r="K11">
            <v>6491195604</v>
          </cell>
        </row>
        <row r="12">
          <cell r="G12" t="str">
            <v>Cereals and cereal preparations</v>
          </cell>
          <cell r="I12">
            <v>404461167</v>
          </cell>
          <cell r="J12">
            <v>4559059091</v>
          </cell>
          <cell r="K12">
            <v>4154597924</v>
          </cell>
        </row>
        <row r="13">
          <cell r="G13" t="str">
            <v>Fruit and vegetables</v>
          </cell>
          <cell r="I13">
            <v>330998016</v>
          </cell>
          <cell r="J13">
            <v>5864967114</v>
          </cell>
          <cell r="K13">
            <v>5533969098</v>
          </cell>
        </row>
        <row r="14">
          <cell r="G14" t="str">
            <v>Wool</v>
          </cell>
          <cell r="I14">
            <v>226664264</v>
          </cell>
          <cell r="J14">
            <v>3145878171</v>
          </cell>
          <cell r="K14">
            <v>2919213907</v>
          </cell>
        </row>
        <row r="15">
          <cell r="G15" t="str">
            <v>Pulp and paper</v>
          </cell>
          <cell r="I15">
            <v>171824096</v>
          </cell>
          <cell r="J15">
            <v>17229611281</v>
          </cell>
          <cell r="K15">
            <v>17057787185</v>
          </cell>
        </row>
        <row r="16">
          <cell r="G16" t="str">
            <v>Ores, slag and ash</v>
          </cell>
          <cell r="I16">
            <v>125039773</v>
          </cell>
          <cell r="J16">
            <v>94479040429</v>
          </cell>
          <cell r="K16">
            <v>94354000656</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 25"/>
      <sheetName val="Sheet2"/>
      <sheetName val="Sheet3"/>
    </sheetNames>
    <sheetDataSet>
      <sheetData sheetId="0">
        <row r="1">
          <cell r="C1" t="str">
            <v>Credit</v>
          </cell>
          <cell r="P1" t="str">
            <v>Debit</v>
          </cell>
        </row>
        <row r="2">
          <cell r="C2" t="str">
            <v>Australia</v>
          </cell>
          <cell r="D2" t="str">
            <v>China</v>
          </cell>
          <cell r="E2" t="str">
            <v>Germany</v>
          </cell>
          <cell r="F2" t="str">
            <v>Hong Kong (SAR)</v>
          </cell>
          <cell r="G2" t="str">
            <v>Italy</v>
          </cell>
          <cell r="H2" t="str">
            <v>Japan</v>
          </cell>
          <cell r="I2" t="str">
            <v>Netherlands</v>
          </cell>
          <cell r="J2" t="str">
            <v>Singapore</v>
          </cell>
          <cell r="K2" t="str">
            <v>Switzerland</v>
          </cell>
          <cell r="L2" t="str">
            <v>Taiwan</v>
          </cell>
          <cell r="M2" t="str">
            <v>UK</v>
          </cell>
          <cell r="N2" t="str">
            <v>USA</v>
          </cell>
          <cell r="O2" t="str">
            <v>Total</v>
          </cell>
          <cell r="P2" t="str">
            <v>Australia</v>
          </cell>
          <cell r="Q2" t="str">
            <v>China</v>
          </cell>
          <cell r="R2" t="str">
            <v>Germany</v>
          </cell>
          <cell r="S2" t="str">
            <v>Hong Kong (SAR)</v>
          </cell>
          <cell r="T2" t="str">
            <v>Italy</v>
          </cell>
          <cell r="U2" t="str">
            <v>Japan</v>
          </cell>
          <cell r="V2" t="str">
            <v>Netherlands</v>
          </cell>
          <cell r="W2" t="str">
            <v>Singapore</v>
          </cell>
          <cell r="X2" t="str">
            <v>Switzerland</v>
          </cell>
          <cell r="Y2" t="str">
            <v>Taiwan</v>
          </cell>
          <cell r="Z2" t="str">
            <v>UK</v>
          </cell>
          <cell r="AA2" t="str">
            <v>USA</v>
          </cell>
          <cell r="AB2" t="str">
            <v>Total</v>
          </cell>
        </row>
        <row r="3">
          <cell r="C3" t="str">
            <v>IIPA.S06ALDDDDDP1101</v>
          </cell>
          <cell r="D3" t="str">
            <v>IIPA.S06ALDDDDDP6101</v>
          </cell>
          <cell r="E3" t="str">
            <v>IIPA.S06ALDDDDDP2304</v>
          </cell>
          <cell r="F3" t="str">
            <v>IIPA.S06ALDDDDDP6102</v>
          </cell>
          <cell r="G3" t="str">
            <v>IIPA.S06ALDDDDDP3104</v>
          </cell>
          <cell r="H3" t="str">
            <v>IIPA.S06ALDDDDDP6103</v>
          </cell>
          <cell r="I3" t="str">
            <v>IIPA.S06ALDDDDDP2308</v>
          </cell>
          <cell r="J3" t="str">
            <v>IIPA.S06ALDDDDDP5205</v>
          </cell>
          <cell r="K3" t="str">
            <v>IIPA.S06ALDDDDDP2311</v>
          </cell>
          <cell r="L3" t="str">
            <v>IIPA.S06ALDDDDDP6108</v>
          </cell>
          <cell r="M3" t="str">
            <v>IIPA.S06ALDDDDDP2100</v>
          </cell>
          <cell r="N3" t="str">
            <v>IIPA.S06ALDDDDDP8104</v>
          </cell>
          <cell r="O3" t="str">
            <v>IIPA.S06AL2DDDDDDDDP</v>
          </cell>
          <cell r="P3" t="str">
            <v>IIPA.S06AADDDDDP1101</v>
          </cell>
          <cell r="Q3" t="str">
            <v>IIPA.S06AADDDDDP6101</v>
          </cell>
          <cell r="R3" t="str">
            <v>IIPA.S06AADDDDDP2304</v>
          </cell>
          <cell r="S3" t="str">
            <v>IIPA.S06AADDDDDP6102</v>
          </cell>
          <cell r="T3" t="str">
            <v>IIPA.S06AADDDDDP3104</v>
          </cell>
          <cell r="U3" t="str">
            <v>IIPA.S06AADDDDDP6103</v>
          </cell>
          <cell r="V3" t="str">
            <v>IIPA.S06AADDDDDP2308</v>
          </cell>
          <cell r="W3" t="str">
            <v>IIPA.S06AADDDDDP5205</v>
          </cell>
          <cell r="X3" t="str">
            <v>IIPA.S06AADDDDDP2311</v>
          </cell>
          <cell r="Y3" t="str">
            <v>IIPA.S06AADDDDDP6108</v>
          </cell>
          <cell r="Z3" t="str">
            <v>IIPA.S06AADDDDDP2100</v>
          </cell>
          <cell r="AA3" t="str">
            <v>IIPA.S06AADDDDDP8104</v>
          </cell>
          <cell r="AB3" t="str">
            <v>IIPA.S06AA2DDDDDDDDP</v>
          </cell>
        </row>
        <row r="4">
          <cell r="A4">
            <v>36951</v>
          </cell>
          <cell r="C4">
            <v>34673</v>
          </cell>
          <cell r="D4">
            <v>571</v>
          </cell>
          <cell r="E4">
            <v>1208</v>
          </cell>
          <cell r="F4">
            <v>11942</v>
          </cell>
          <cell r="G4">
            <v>1047</v>
          </cell>
          <cell r="H4">
            <v>5536</v>
          </cell>
          <cell r="I4">
            <v>7307</v>
          </cell>
          <cell r="J4">
            <v>12692</v>
          </cell>
          <cell r="K4">
            <v>1348</v>
          </cell>
          <cell r="L4">
            <v>1362</v>
          </cell>
          <cell r="M4">
            <v>31963</v>
          </cell>
          <cell r="N4">
            <v>28596</v>
          </cell>
          <cell r="O4">
            <v>172479</v>
          </cell>
          <cell r="P4">
            <v>20377</v>
          </cell>
          <cell r="Q4">
            <v>94</v>
          </cell>
          <cell r="R4">
            <v>5021</v>
          </cell>
          <cell r="S4">
            <v>494</v>
          </cell>
          <cell r="T4">
            <v>72</v>
          </cell>
          <cell r="U4">
            <v>4852</v>
          </cell>
          <cell r="V4">
            <v>2981</v>
          </cell>
          <cell r="W4">
            <v>922</v>
          </cell>
          <cell r="X4">
            <v>288</v>
          </cell>
          <cell r="Y4">
            <v>14</v>
          </cell>
          <cell r="Z4">
            <v>10409</v>
          </cell>
          <cell r="AA4">
            <v>20219</v>
          </cell>
          <cell r="AB4">
            <v>84599</v>
          </cell>
        </row>
        <row r="5">
          <cell r="A5">
            <v>37316</v>
          </cell>
          <cell r="C5">
            <v>38569</v>
          </cell>
          <cell r="D5">
            <v>1095</v>
          </cell>
          <cell r="E5">
            <v>2944</v>
          </cell>
          <cell r="F5">
            <v>12148</v>
          </cell>
          <cell r="G5">
            <v>2432</v>
          </cell>
          <cell r="H5">
            <v>5008</v>
          </cell>
          <cell r="I5">
            <v>4060</v>
          </cell>
          <cell r="J5">
            <v>12535</v>
          </cell>
          <cell r="K5">
            <v>1355</v>
          </cell>
          <cell r="L5">
            <v>1757</v>
          </cell>
          <cell r="M5">
            <v>31879</v>
          </cell>
          <cell r="N5">
            <v>34254</v>
          </cell>
          <cell r="O5">
            <v>179237</v>
          </cell>
          <cell r="P5">
            <v>25166</v>
          </cell>
          <cell r="Q5">
            <v>119</v>
          </cell>
          <cell r="R5">
            <v>7155</v>
          </cell>
          <cell r="S5">
            <v>697</v>
          </cell>
          <cell r="T5">
            <v>13</v>
          </cell>
          <cell r="U5">
            <v>2044</v>
          </cell>
          <cell r="V5">
            <v>1505</v>
          </cell>
          <cell r="W5">
            <v>1043</v>
          </cell>
          <cell r="X5">
            <v>384</v>
          </cell>
          <cell r="Y5">
            <v>16</v>
          </cell>
          <cell r="Z5">
            <v>8998</v>
          </cell>
          <cell r="AA5">
            <v>24070</v>
          </cell>
          <cell r="AB5">
            <v>94680</v>
          </cell>
        </row>
        <row r="6">
          <cell r="A6">
            <v>37681</v>
          </cell>
          <cell r="C6">
            <v>45791</v>
          </cell>
          <cell r="D6">
            <v>1681</v>
          </cell>
          <cell r="E6">
            <v>1856</v>
          </cell>
          <cell r="F6">
            <v>4442</v>
          </cell>
          <cell r="G6">
            <v>1902</v>
          </cell>
          <cell r="H6">
            <v>4683</v>
          </cell>
          <cell r="I6">
            <v>4327</v>
          </cell>
          <cell r="J6">
            <v>9011</v>
          </cell>
          <cell r="K6">
            <v>966</v>
          </cell>
          <cell r="L6">
            <v>1995</v>
          </cell>
          <cell r="M6">
            <v>41150</v>
          </cell>
          <cell r="N6">
            <v>31301</v>
          </cell>
          <cell r="O6">
            <v>180678</v>
          </cell>
          <cell r="P6">
            <v>23949</v>
          </cell>
          <cell r="Q6">
            <v>192</v>
          </cell>
          <cell r="R6">
            <v>7468</v>
          </cell>
          <cell r="S6">
            <v>899</v>
          </cell>
          <cell r="T6">
            <v>10</v>
          </cell>
          <cell r="U6">
            <v>1781</v>
          </cell>
          <cell r="V6">
            <v>-415</v>
          </cell>
          <cell r="W6">
            <v>1991</v>
          </cell>
          <cell r="X6">
            <v>1319</v>
          </cell>
          <cell r="Y6">
            <v>24</v>
          </cell>
          <cell r="Z6">
            <v>7951</v>
          </cell>
          <cell r="AA6">
            <v>24339</v>
          </cell>
          <cell r="AB6">
            <v>91089</v>
          </cell>
        </row>
        <row r="7">
          <cell r="A7">
            <v>38047</v>
          </cell>
          <cell r="C7">
            <v>54348</v>
          </cell>
          <cell r="D7">
            <v>1826</v>
          </cell>
          <cell r="E7">
            <v>2938</v>
          </cell>
          <cell r="F7">
            <v>3992</v>
          </cell>
          <cell r="G7">
            <v>3051</v>
          </cell>
          <cell r="H7">
            <v>4821</v>
          </cell>
          <cell r="I7">
            <v>3716</v>
          </cell>
          <cell r="J7">
            <v>9660</v>
          </cell>
          <cell r="K7">
            <v>1225</v>
          </cell>
          <cell r="L7">
            <v>1924</v>
          </cell>
          <cell r="M7">
            <v>39741</v>
          </cell>
          <cell r="N7">
            <v>34563</v>
          </cell>
          <cell r="O7">
            <v>197453</v>
          </cell>
          <cell r="P7">
            <v>26479</v>
          </cell>
          <cell r="Q7">
            <v>139</v>
          </cell>
          <cell r="R7">
            <v>8680</v>
          </cell>
          <cell r="S7">
            <v>379</v>
          </cell>
          <cell r="T7">
            <v>487</v>
          </cell>
          <cell r="U7">
            <v>2442</v>
          </cell>
          <cell r="V7">
            <v>-414</v>
          </cell>
          <cell r="W7">
            <v>1657</v>
          </cell>
          <cell r="X7">
            <v>2971</v>
          </cell>
          <cell r="Y7">
            <v>14</v>
          </cell>
          <cell r="Z7">
            <v>6967</v>
          </cell>
          <cell r="AA7">
            <v>24335</v>
          </cell>
          <cell r="AB7">
            <v>97175</v>
          </cell>
        </row>
        <row r="8">
          <cell r="A8">
            <v>38412</v>
          </cell>
          <cell r="C8">
            <v>58484</v>
          </cell>
          <cell r="D8">
            <v>1582</v>
          </cell>
          <cell r="E8">
            <v>2723</v>
          </cell>
          <cell r="F8">
            <v>3862</v>
          </cell>
          <cell r="G8">
            <v>4524</v>
          </cell>
          <cell r="H8">
            <v>5133</v>
          </cell>
          <cell r="I8">
            <v>4725</v>
          </cell>
          <cell r="J8">
            <v>11660</v>
          </cell>
          <cell r="K8">
            <v>1534</v>
          </cell>
          <cell r="L8">
            <v>2117</v>
          </cell>
          <cell r="M8">
            <v>30866</v>
          </cell>
          <cell r="N8">
            <v>41703</v>
          </cell>
          <cell r="O8">
            <v>213152</v>
          </cell>
          <cell r="P8">
            <v>28525</v>
          </cell>
          <cell r="Q8">
            <v>454</v>
          </cell>
          <cell r="R8">
            <v>10382</v>
          </cell>
          <cell r="S8">
            <v>374</v>
          </cell>
          <cell r="T8">
            <v>161</v>
          </cell>
          <cell r="U8">
            <v>2495</v>
          </cell>
          <cell r="V8">
            <v>-303</v>
          </cell>
          <cell r="W8">
            <v>1366</v>
          </cell>
          <cell r="X8">
            <v>1640</v>
          </cell>
          <cell r="Y8">
            <v>42</v>
          </cell>
          <cell r="Z8">
            <v>7587</v>
          </cell>
          <cell r="AA8">
            <v>25204</v>
          </cell>
          <cell r="AB8">
            <v>102680</v>
          </cell>
        </row>
        <row r="9">
          <cell r="A9">
            <v>38777</v>
          </cell>
          <cell r="C9">
            <v>73871</v>
          </cell>
          <cell r="D9">
            <v>1697</v>
          </cell>
          <cell r="E9">
            <v>1861</v>
          </cell>
          <cell r="F9">
            <v>3240</v>
          </cell>
          <cell r="G9">
            <v>20</v>
          </cell>
          <cell r="H9">
            <v>6008</v>
          </cell>
          <cell r="I9">
            <v>3513</v>
          </cell>
          <cell r="J9">
            <v>9848</v>
          </cell>
          <cell r="K9">
            <v>2173</v>
          </cell>
          <cell r="L9">
            <v>2258</v>
          </cell>
          <cell r="M9">
            <v>37564</v>
          </cell>
          <cell r="N9">
            <v>43370</v>
          </cell>
          <cell r="O9">
            <v>234004</v>
          </cell>
          <cell r="P9">
            <v>31560</v>
          </cell>
          <cell r="Q9">
            <v>349</v>
          </cell>
          <cell r="R9">
            <v>3550</v>
          </cell>
          <cell r="S9">
            <v>1147</v>
          </cell>
          <cell r="T9">
            <v>214</v>
          </cell>
          <cell r="U9">
            <v>3692</v>
          </cell>
          <cell r="V9">
            <v>1530</v>
          </cell>
          <cell r="W9">
            <v>4743</v>
          </cell>
          <cell r="X9">
            <v>6412</v>
          </cell>
          <cell r="Y9">
            <v>103</v>
          </cell>
          <cell r="Z9">
            <v>9514</v>
          </cell>
          <cell r="AA9">
            <v>24551</v>
          </cell>
          <cell r="AB9">
            <v>115991</v>
          </cell>
        </row>
        <row r="10">
          <cell r="A10">
            <v>39142</v>
          </cell>
          <cell r="C10">
            <v>86160</v>
          </cell>
          <cell r="D10">
            <v>533</v>
          </cell>
          <cell r="E10">
            <v>1589</v>
          </cell>
          <cell r="F10">
            <v>3147</v>
          </cell>
          <cell r="G10" t="str">
            <v>..</v>
          </cell>
          <cell r="H10">
            <v>7877</v>
          </cell>
          <cell r="I10">
            <v>4053</v>
          </cell>
          <cell r="J10">
            <v>7987</v>
          </cell>
          <cell r="K10">
            <v>2232</v>
          </cell>
          <cell r="L10">
            <v>2364</v>
          </cell>
          <cell r="M10">
            <v>38648</v>
          </cell>
          <cell r="N10">
            <v>42320</v>
          </cell>
          <cell r="O10">
            <v>253536</v>
          </cell>
          <cell r="P10">
            <v>37844</v>
          </cell>
          <cell r="Q10">
            <v>181</v>
          </cell>
          <cell r="R10">
            <v>4086</v>
          </cell>
          <cell r="S10">
            <v>1490</v>
          </cell>
          <cell r="T10">
            <v>371</v>
          </cell>
          <cell r="U10">
            <v>3535</v>
          </cell>
          <cell r="V10">
            <v>2416</v>
          </cell>
          <cell r="W10">
            <v>3309</v>
          </cell>
          <cell r="X10">
            <v>2812</v>
          </cell>
          <cell r="Y10">
            <v>113</v>
          </cell>
          <cell r="Z10">
            <v>9027</v>
          </cell>
          <cell r="AA10">
            <v>26422</v>
          </cell>
          <cell r="AB10">
            <v>124078</v>
          </cell>
        </row>
        <row r="11">
          <cell r="A11">
            <v>39508</v>
          </cell>
          <cell r="C11">
            <v>92012</v>
          </cell>
          <cell r="D11">
            <v>920</v>
          </cell>
          <cell r="E11">
            <v>2012</v>
          </cell>
          <cell r="F11">
            <v>3276</v>
          </cell>
          <cell r="G11">
            <v>22</v>
          </cell>
          <cell r="H11">
            <v>9542</v>
          </cell>
          <cell r="I11">
            <v>4739</v>
          </cell>
          <cell r="J11">
            <v>8575</v>
          </cell>
          <cell r="K11">
            <v>1944</v>
          </cell>
          <cell r="L11">
            <v>2354</v>
          </cell>
          <cell r="M11">
            <v>44920</v>
          </cell>
          <cell r="N11">
            <v>49914</v>
          </cell>
          <cell r="O11">
            <v>274715</v>
          </cell>
          <cell r="P11">
            <v>42059</v>
          </cell>
          <cell r="Q11">
            <v>274</v>
          </cell>
          <cell r="R11">
            <v>5544</v>
          </cell>
          <cell r="S11">
            <v>1357</v>
          </cell>
          <cell r="T11">
            <v>174</v>
          </cell>
          <cell r="U11">
            <v>4297</v>
          </cell>
          <cell r="V11">
            <v>4767</v>
          </cell>
          <cell r="W11">
            <v>1887</v>
          </cell>
          <cell r="X11">
            <v>1013</v>
          </cell>
          <cell r="Y11">
            <v>125</v>
          </cell>
          <cell r="Z11">
            <v>10654</v>
          </cell>
          <cell r="AA11">
            <v>26495</v>
          </cell>
          <cell r="AB11">
            <v>136712</v>
          </cell>
        </row>
        <row r="12">
          <cell r="A12">
            <v>39873</v>
          </cell>
          <cell r="C12">
            <v>105516</v>
          </cell>
          <cell r="D12">
            <v>1901</v>
          </cell>
          <cell r="E12">
            <v>3667</v>
          </cell>
          <cell r="F12">
            <v>3155</v>
          </cell>
          <cell r="G12">
            <v>38</v>
          </cell>
          <cell r="H12">
            <v>11120</v>
          </cell>
          <cell r="I12">
            <v>4233</v>
          </cell>
          <cell r="J12">
            <v>6588</v>
          </cell>
          <cell r="K12">
            <v>2455</v>
          </cell>
          <cell r="L12">
            <v>2580</v>
          </cell>
          <cell r="M12">
            <v>51556</v>
          </cell>
          <cell r="N12">
            <v>55851</v>
          </cell>
          <cell r="O12">
            <v>298086</v>
          </cell>
          <cell r="P12">
            <v>38903</v>
          </cell>
          <cell r="Q12">
            <v>495</v>
          </cell>
          <cell r="R12">
            <v>5914</v>
          </cell>
          <cell r="S12">
            <v>1297</v>
          </cell>
          <cell r="T12">
            <v>121</v>
          </cell>
          <cell r="U12">
            <v>3538</v>
          </cell>
          <cell r="V12">
            <v>4073</v>
          </cell>
          <cell r="W12">
            <v>1901</v>
          </cell>
          <cell r="X12">
            <v>681</v>
          </cell>
          <cell r="Y12">
            <v>201</v>
          </cell>
          <cell r="Z12">
            <v>13728</v>
          </cell>
          <cell r="AA12">
            <v>32505</v>
          </cell>
          <cell r="AB12">
            <v>138775</v>
          </cell>
        </row>
        <row r="13">
          <cell r="A13">
            <v>40238</v>
          </cell>
          <cell r="C13">
            <v>110418</v>
          </cell>
          <cell r="D13">
            <v>1906</v>
          </cell>
          <cell r="E13">
            <v>1611</v>
          </cell>
          <cell r="F13">
            <v>4047</v>
          </cell>
          <cell r="G13">
            <v>53</v>
          </cell>
          <cell r="H13">
            <v>6529</v>
          </cell>
          <cell r="I13">
            <v>3555</v>
          </cell>
          <cell r="J13">
            <v>3113</v>
          </cell>
          <cell r="K13">
            <v>2037</v>
          </cell>
          <cell r="L13">
            <v>2519</v>
          </cell>
          <cell r="M13">
            <v>50003</v>
          </cell>
          <cell r="N13">
            <v>51129</v>
          </cell>
          <cell r="O13">
            <v>291103</v>
          </cell>
          <cell r="P13">
            <v>42857</v>
          </cell>
          <cell r="Q13">
            <v>609</v>
          </cell>
          <cell r="R13">
            <v>3619</v>
          </cell>
          <cell r="S13">
            <v>1524</v>
          </cell>
          <cell r="T13">
            <v>163</v>
          </cell>
          <cell r="U13">
            <v>3460</v>
          </cell>
          <cell r="V13">
            <v>3820</v>
          </cell>
          <cell r="W13">
            <v>2212</v>
          </cell>
          <cell r="X13">
            <v>944</v>
          </cell>
          <cell r="Y13">
            <v>240</v>
          </cell>
          <cell r="Z13">
            <v>11284</v>
          </cell>
          <cell r="AA13">
            <v>28091</v>
          </cell>
          <cell r="AB13">
            <v>138679</v>
          </cell>
        </row>
        <row r="14">
          <cell r="A14">
            <v>40603</v>
          </cell>
          <cell r="C14">
            <v>113067</v>
          </cell>
          <cell r="D14">
            <v>1914</v>
          </cell>
          <cell r="E14">
            <v>1301</v>
          </cell>
          <cell r="F14">
            <v>3754</v>
          </cell>
          <cell r="G14">
            <v>71</v>
          </cell>
          <cell r="H14">
            <v>7273</v>
          </cell>
          <cell r="I14">
            <v>3277</v>
          </cell>
          <cell r="J14">
            <v>4312</v>
          </cell>
          <cell r="K14">
            <v>1620</v>
          </cell>
          <cell r="L14">
            <v>2559</v>
          </cell>
          <cell r="M14">
            <v>50320</v>
          </cell>
          <cell r="N14">
            <v>47088</v>
          </cell>
          <cell r="O14">
            <v>301228</v>
          </cell>
          <cell r="P14">
            <v>51896</v>
          </cell>
          <cell r="Q14">
            <v>787</v>
          </cell>
          <cell r="R14">
            <v>4937</v>
          </cell>
          <cell r="S14">
            <v>1254</v>
          </cell>
          <cell r="T14">
            <v>149</v>
          </cell>
          <cell r="U14">
            <v>3033</v>
          </cell>
          <cell r="V14">
            <v>3336</v>
          </cell>
          <cell r="W14">
            <v>3108</v>
          </cell>
          <cell r="X14">
            <v>839</v>
          </cell>
          <cell r="Y14">
            <v>332</v>
          </cell>
          <cell r="Z14">
            <v>15327</v>
          </cell>
          <cell r="AA14">
            <v>30406</v>
          </cell>
          <cell r="AB14">
            <v>172524</v>
          </cell>
        </row>
        <row r="15">
          <cell r="A15">
            <v>40969</v>
          </cell>
          <cell r="C15">
            <v>111520</v>
          </cell>
          <cell r="D15">
            <v>2029</v>
          </cell>
          <cell r="E15">
            <v>2575</v>
          </cell>
          <cell r="F15">
            <v>3433</v>
          </cell>
          <cell r="G15">
            <v>56</v>
          </cell>
          <cell r="H15">
            <v>7174</v>
          </cell>
          <cell r="I15">
            <v>4256</v>
          </cell>
          <cell r="J15">
            <v>5952</v>
          </cell>
          <cell r="K15">
            <v>1759</v>
          </cell>
          <cell r="L15">
            <v>2503</v>
          </cell>
          <cell r="M15">
            <v>51067</v>
          </cell>
          <cell r="N15">
            <v>45721</v>
          </cell>
          <cell r="O15">
            <v>307752</v>
          </cell>
          <cell r="P15">
            <v>46469</v>
          </cell>
          <cell r="Q15">
            <v>1046</v>
          </cell>
          <cell r="R15">
            <v>5711</v>
          </cell>
          <cell r="S15">
            <v>1568</v>
          </cell>
          <cell r="T15">
            <v>115</v>
          </cell>
          <cell r="U15">
            <v>2653</v>
          </cell>
          <cell r="V15">
            <v>4077</v>
          </cell>
          <cell r="W15">
            <v>2843</v>
          </cell>
          <cell r="X15">
            <v>1014</v>
          </cell>
          <cell r="Y15">
            <v>267</v>
          </cell>
          <cell r="Z15">
            <v>16977</v>
          </cell>
          <cell r="AA15">
            <v>28669</v>
          </cell>
          <cell r="AB15">
            <v>162545</v>
          </cell>
        </row>
        <row r="16">
          <cell r="A16">
            <v>41334</v>
          </cell>
          <cell r="C16">
            <v>109664</v>
          </cell>
          <cell r="D16">
            <v>2352</v>
          </cell>
          <cell r="E16">
            <v>1192</v>
          </cell>
          <cell r="F16">
            <v>3907</v>
          </cell>
          <cell r="G16">
            <v>82</v>
          </cell>
          <cell r="H16">
            <v>7784</v>
          </cell>
          <cell r="I16">
            <v>3534</v>
          </cell>
          <cell r="J16">
            <v>7845</v>
          </cell>
          <cell r="K16">
            <v>2089</v>
          </cell>
          <cell r="L16">
            <v>2480</v>
          </cell>
          <cell r="M16">
            <v>53498</v>
          </cell>
          <cell r="N16">
            <v>38973</v>
          </cell>
          <cell r="O16">
            <v>316466</v>
          </cell>
          <cell r="P16">
            <v>47143</v>
          </cell>
          <cell r="Q16">
            <v>1107</v>
          </cell>
          <cell r="R16">
            <v>4320</v>
          </cell>
          <cell r="S16">
            <v>1953</v>
          </cell>
          <cell r="T16">
            <v>350</v>
          </cell>
          <cell r="U16">
            <v>6732</v>
          </cell>
          <cell r="V16">
            <v>4880</v>
          </cell>
          <cell r="W16">
            <v>2767</v>
          </cell>
          <cell r="X16">
            <v>742</v>
          </cell>
          <cell r="Y16">
            <v>271</v>
          </cell>
          <cell r="Z16">
            <v>16160</v>
          </cell>
          <cell r="AA16">
            <v>30152</v>
          </cell>
          <cell r="AB16">
            <v>166082</v>
          </cell>
        </row>
        <row r="17">
          <cell r="A17">
            <v>41699</v>
          </cell>
          <cell r="C17">
            <v>113679</v>
          </cell>
          <cell r="D17">
            <v>3401</v>
          </cell>
          <cell r="E17">
            <v>851</v>
          </cell>
          <cell r="F17">
            <v>5107</v>
          </cell>
          <cell r="G17">
            <v>48</v>
          </cell>
          <cell r="H17">
            <v>8523</v>
          </cell>
          <cell r="I17">
            <v>5028</v>
          </cell>
          <cell r="J17">
            <v>6299</v>
          </cell>
          <cell r="K17">
            <v>2288</v>
          </cell>
          <cell r="L17" t="str">
            <v>..</v>
          </cell>
          <cell r="M17">
            <v>52932</v>
          </cell>
          <cell r="N17">
            <v>33207</v>
          </cell>
          <cell r="O17">
            <v>322654</v>
          </cell>
          <cell r="P17">
            <v>49248</v>
          </cell>
          <cell r="Q17">
            <v>2040</v>
          </cell>
          <cell r="R17">
            <v>5237</v>
          </cell>
          <cell r="S17">
            <v>1792</v>
          </cell>
          <cell r="T17">
            <v>785</v>
          </cell>
          <cell r="U17">
            <v>4728</v>
          </cell>
          <cell r="V17">
            <v>4170</v>
          </cell>
          <cell r="W17">
            <v>2784</v>
          </cell>
          <cell r="X17">
            <v>934</v>
          </cell>
          <cell r="Y17">
            <v>202</v>
          </cell>
          <cell r="Z17">
            <v>16614</v>
          </cell>
          <cell r="AA17">
            <v>32080</v>
          </cell>
          <cell r="AB17">
            <v>169069</v>
          </cell>
        </row>
        <row r="18">
          <cell r="A18">
            <v>42064</v>
          </cell>
          <cell r="C18">
            <v>111240</v>
          </cell>
          <cell r="D18">
            <v>4637</v>
          </cell>
          <cell r="E18">
            <v>952</v>
          </cell>
          <cell r="F18">
            <v>8568</v>
          </cell>
          <cell r="G18">
            <v>61</v>
          </cell>
          <cell r="H18">
            <v>11563</v>
          </cell>
          <cell r="I18">
            <v>7543</v>
          </cell>
          <cell r="J18">
            <v>7157</v>
          </cell>
          <cell r="K18">
            <v>1950</v>
          </cell>
          <cell r="L18">
            <v>2145</v>
          </cell>
          <cell r="M18">
            <v>57659</v>
          </cell>
          <cell r="N18">
            <v>38171</v>
          </cell>
          <cell r="O18">
            <v>356746</v>
          </cell>
          <cell r="P18">
            <v>55120</v>
          </cell>
          <cell r="Q18">
            <v>1832</v>
          </cell>
          <cell r="R18">
            <v>6814</v>
          </cell>
          <cell r="S18">
            <v>1758</v>
          </cell>
          <cell r="T18">
            <v>765</v>
          </cell>
          <cell r="U18">
            <v>5882</v>
          </cell>
          <cell r="V18">
            <v>5136</v>
          </cell>
          <cell r="W18">
            <v>2437</v>
          </cell>
          <cell r="X18">
            <v>463</v>
          </cell>
          <cell r="Y18">
            <v>128</v>
          </cell>
          <cell r="Z18">
            <v>22315</v>
          </cell>
          <cell r="AA18">
            <v>45389</v>
          </cell>
          <cell r="AB18">
            <v>203506</v>
          </cell>
        </row>
        <row r="19">
          <cell r="A19">
            <v>42430</v>
          </cell>
          <cell r="C19">
            <v>114882</v>
          </cell>
          <cell r="D19">
            <v>5464</v>
          </cell>
          <cell r="E19">
            <v>1642</v>
          </cell>
          <cell r="F19">
            <v>8504</v>
          </cell>
          <cell r="G19">
            <v>38</v>
          </cell>
          <cell r="H19">
            <v>11753</v>
          </cell>
          <cell r="I19">
            <v>8962</v>
          </cell>
          <cell r="J19">
            <v>7753</v>
          </cell>
          <cell r="K19">
            <v>1924</v>
          </cell>
          <cell r="L19">
            <v>2664</v>
          </cell>
          <cell r="M19">
            <v>74319</v>
          </cell>
          <cell r="N19">
            <v>35952</v>
          </cell>
          <cell r="O19">
            <v>386360</v>
          </cell>
          <cell r="P19">
            <v>61702</v>
          </cell>
          <cell r="Q19">
            <v>2877</v>
          </cell>
          <cell r="R19">
            <v>6321</v>
          </cell>
          <cell r="S19">
            <v>3470</v>
          </cell>
          <cell r="T19">
            <v>887</v>
          </cell>
          <cell r="U19">
            <v>7992</v>
          </cell>
          <cell r="V19">
            <v>6764</v>
          </cell>
          <cell r="W19">
            <v>2239</v>
          </cell>
          <cell r="X19">
            <v>422</v>
          </cell>
          <cell r="Y19">
            <v>55</v>
          </cell>
          <cell r="Z19">
            <v>32254</v>
          </cell>
          <cell r="AA19">
            <v>49062</v>
          </cell>
          <cell r="AB19">
            <v>227365</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s"/>
      <sheetName val="Tourism"/>
      <sheetName val="Language in schools"/>
      <sheetName val="Trade"/>
      <sheetName val="INFOS"/>
      <sheetName val="Languages spoken in NZ"/>
      <sheetName val="GDP"/>
      <sheetName val="Visitor arrivals workings"/>
      <sheetName val="Language data"/>
      <sheetName val="Links"/>
    </sheetNames>
    <sheetDataSet>
      <sheetData sheetId="0"/>
      <sheetData sheetId="1"/>
      <sheetData sheetId="2"/>
      <sheetData sheetId="3">
        <row r="27">
          <cell r="D27">
            <v>52164</v>
          </cell>
          <cell r="E27">
            <v>0.84502081499999993</v>
          </cell>
        </row>
        <row r="28">
          <cell r="D28">
            <v>36586</v>
          </cell>
          <cell r="E28">
            <v>1.2945351589999998</v>
          </cell>
        </row>
        <row r="29">
          <cell r="D29">
            <v>30280</v>
          </cell>
          <cell r="E29">
            <v>2.9547131169999998</v>
          </cell>
        </row>
        <row r="30">
          <cell r="D30">
            <v>22031</v>
          </cell>
          <cell r="E30">
            <v>9.6058885049999994</v>
          </cell>
        </row>
        <row r="31">
          <cell r="D31">
            <v>13935</v>
          </cell>
          <cell r="E31">
            <v>0.710544324</v>
          </cell>
        </row>
      </sheetData>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S"/>
      <sheetName val="annual"/>
      <sheetName val="Sheet3"/>
    </sheetNames>
    <sheetDataSet>
      <sheetData sheetId="0"/>
      <sheetData sheetId="1">
        <row r="1">
          <cell r="B1" t="str">
            <v>Arrivals</v>
          </cell>
          <cell r="O1" t="str">
            <v>Departures</v>
          </cell>
        </row>
        <row r="2">
          <cell r="B2" t="str">
            <v>Australia</v>
          </cell>
          <cell r="C2" t="str">
            <v>Canada</v>
          </cell>
          <cell r="D2" t="str">
            <v>China</v>
          </cell>
          <cell r="E2" t="str">
            <v>Fiji</v>
          </cell>
          <cell r="F2" t="str">
            <v>Germany</v>
          </cell>
          <cell r="G2" t="str">
            <v>India</v>
          </cell>
          <cell r="H2" t="str">
            <v>Japan</v>
          </cell>
          <cell r="I2" t="str">
            <v>S. Korea</v>
          </cell>
          <cell r="J2" t="str">
            <v>Philippines</v>
          </cell>
          <cell r="K2" t="str">
            <v>South Africa</v>
          </cell>
          <cell r="L2" t="str">
            <v>UK</v>
          </cell>
          <cell r="M2" t="str">
            <v>USA</v>
          </cell>
          <cell r="N2" t="str">
            <v>All countries</v>
          </cell>
          <cell r="O2" t="str">
            <v>Australia</v>
          </cell>
          <cell r="P2" t="str">
            <v>Canada</v>
          </cell>
          <cell r="Q2" t="str">
            <v>China</v>
          </cell>
          <cell r="R2" t="str">
            <v>Fiji</v>
          </cell>
          <cell r="S2" t="str">
            <v>Germany</v>
          </cell>
          <cell r="T2" t="str">
            <v>India</v>
          </cell>
          <cell r="U2" t="str">
            <v>Japan</v>
          </cell>
          <cell r="V2" t="str">
            <v>S. Korea</v>
          </cell>
          <cell r="W2" t="str">
            <v>Philippines</v>
          </cell>
          <cell r="X2" t="str">
            <v>South Africa</v>
          </cell>
          <cell r="Y2" t="str">
            <v>UK</v>
          </cell>
          <cell r="Z2" t="str">
            <v>USA</v>
          </cell>
          <cell r="AA2" t="str">
            <v>All countries</v>
          </cell>
        </row>
        <row r="3">
          <cell r="A3">
            <v>29281</v>
          </cell>
          <cell r="B3">
            <v>13292</v>
          </cell>
          <cell r="C3">
            <v>807</v>
          </cell>
          <cell r="D3">
            <v>102</v>
          </cell>
          <cell r="E3">
            <v>677</v>
          </cell>
          <cell r="F3">
            <v>242</v>
          </cell>
          <cell r="G3">
            <v>210</v>
          </cell>
          <cell r="H3">
            <v>185</v>
          </cell>
          <cell r="I3">
            <v>95</v>
          </cell>
          <cell r="J3">
            <v>93</v>
          </cell>
          <cell r="K3">
            <v>309</v>
          </cell>
          <cell r="L3">
            <v>9912</v>
          </cell>
          <cell r="M3">
            <v>2005</v>
          </cell>
          <cell r="N3">
            <v>41607</v>
          </cell>
          <cell r="O3">
            <v>42910</v>
          </cell>
          <cell r="P3">
            <v>1345</v>
          </cell>
          <cell r="Q3">
            <v>42</v>
          </cell>
          <cell r="R3">
            <v>737</v>
          </cell>
          <cell r="S3">
            <v>195</v>
          </cell>
          <cell r="T3">
            <v>175</v>
          </cell>
          <cell r="U3">
            <v>218</v>
          </cell>
          <cell r="V3">
            <v>34</v>
          </cell>
          <cell r="W3">
            <v>114</v>
          </cell>
          <cell r="X3">
            <v>265</v>
          </cell>
          <cell r="Y3">
            <v>13549</v>
          </cell>
          <cell r="Z3">
            <v>2517</v>
          </cell>
          <cell r="AA3">
            <v>76024</v>
          </cell>
        </row>
        <row r="4">
          <cell r="A4">
            <v>29312</v>
          </cell>
          <cell r="B4">
            <v>13404</v>
          </cell>
          <cell r="C4">
            <v>831</v>
          </cell>
          <cell r="D4">
            <v>116</v>
          </cell>
          <cell r="E4">
            <v>643</v>
          </cell>
          <cell r="F4">
            <v>234</v>
          </cell>
          <cell r="G4">
            <v>200</v>
          </cell>
          <cell r="H4">
            <v>196</v>
          </cell>
          <cell r="I4">
            <v>72</v>
          </cell>
          <cell r="J4">
            <v>92</v>
          </cell>
          <cell r="K4">
            <v>306</v>
          </cell>
          <cell r="L4">
            <v>10035</v>
          </cell>
          <cell r="M4">
            <v>2001</v>
          </cell>
          <cell r="N4">
            <v>42026</v>
          </cell>
          <cell r="O4">
            <v>41853</v>
          </cell>
          <cell r="P4">
            <v>1347</v>
          </cell>
          <cell r="Q4">
            <v>42</v>
          </cell>
          <cell r="R4">
            <v>753</v>
          </cell>
          <cell r="S4">
            <v>198</v>
          </cell>
          <cell r="T4">
            <v>175</v>
          </cell>
          <cell r="U4">
            <v>220</v>
          </cell>
          <cell r="V4">
            <v>41</v>
          </cell>
          <cell r="W4">
            <v>111</v>
          </cell>
          <cell r="X4">
            <v>258</v>
          </cell>
          <cell r="Y4">
            <v>12973</v>
          </cell>
          <cell r="Z4">
            <v>2513</v>
          </cell>
          <cell r="AA4">
            <v>73954</v>
          </cell>
        </row>
        <row r="5">
          <cell r="A5">
            <v>29342</v>
          </cell>
          <cell r="B5">
            <v>13665</v>
          </cell>
          <cell r="C5">
            <v>831</v>
          </cell>
          <cell r="D5">
            <v>107</v>
          </cell>
          <cell r="E5">
            <v>643</v>
          </cell>
          <cell r="F5">
            <v>251</v>
          </cell>
          <cell r="G5">
            <v>196</v>
          </cell>
          <cell r="H5">
            <v>200</v>
          </cell>
          <cell r="I5">
            <v>65</v>
          </cell>
          <cell r="J5">
            <v>90</v>
          </cell>
          <cell r="K5">
            <v>302</v>
          </cell>
          <cell r="L5">
            <v>10215</v>
          </cell>
          <cell r="M5">
            <v>2002</v>
          </cell>
          <cell r="N5">
            <v>42792</v>
          </cell>
          <cell r="O5">
            <v>41080</v>
          </cell>
          <cell r="P5">
            <v>1370</v>
          </cell>
          <cell r="Q5">
            <v>40</v>
          </cell>
          <cell r="R5">
            <v>747</v>
          </cell>
          <cell r="S5">
            <v>195</v>
          </cell>
          <cell r="T5">
            <v>168</v>
          </cell>
          <cell r="U5">
            <v>238</v>
          </cell>
          <cell r="V5">
            <v>83</v>
          </cell>
          <cell r="W5">
            <v>110</v>
          </cell>
          <cell r="X5">
            <v>263</v>
          </cell>
          <cell r="Y5">
            <v>12383</v>
          </cell>
          <cell r="Z5">
            <v>2453</v>
          </cell>
          <cell r="AA5">
            <v>72542</v>
          </cell>
        </row>
        <row r="6">
          <cell r="A6">
            <v>29373</v>
          </cell>
          <cell r="B6">
            <v>13831</v>
          </cell>
          <cell r="C6">
            <v>765</v>
          </cell>
          <cell r="D6">
            <v>111</v>
          </cell>
          <cell r="E6">
            <v>640</v>
          </cell>
          <cell r="F6">
            <v>243</v>
          </cell>
          <cell r="G6">
            <v>207</v>
          </cell>
          <cell r="H6">
            <v>190</v>
          </cell>
          <cell r="I6">
            <v>65</v>
          </cell>
          <cell r="J6">
            <v>89</v>
          </cell>
          <cell r="K6">
            <v>305</v>
          </cell>
          <cell r="L6">
            <v>10386</v>
          </cell>
          <cell r="M6">
            <v>2006</v>
          </cell>
          <cell r="N6">
            <v>43374</v>
          </cell>
          <cell r="O6">
            <v>40280</v>
          </cell>
          <cell r="P6">
            <v>1358</v>
          </cell>
          <cell r="Q6">
            <v>36</v>
          </cell>
          <cell r="R6">
            <v>771</v>
          </cell>
          <cell r="S6">
            <v>212</v>
          </cell>
          <cell r="T6">
            <v>153</v>
          </cell>
          <cell r="U6">
            <v>223</v>
          </cell>
          <cell r="V6">
            <v>80</v>
          </cell>
          <cell r="W6">
            <v>106</v>
          </cell>
          <cell r="X6">
            <v>266</v>
          </cell>
          <cell r="Y6">
            <v>12074</v>
          </cell>
          <cell r="Z6">
            <v>2439</v>
          </cell>
          <cell r="AA6">
            <v>71108</v>
          </cell>
        </row>
        <row r="7">
          <cell r="A7">
            <v>29403</v>
          </cell>
          <cell r="B7">
            <v>13994</v>
          </cell>
          <cell r="C7">
            <v>777</v>
          </cell>
          <cell r="D7">
            <v>105</v>
          </cell>
          <cell r="E7">
            <v>650</v>
          </cell>
          <cell r="F7">
            <v>250</v>
          </cell>
          <cell r="G7">
            <v>206</v>
          </cell>
          <cell r="H7">
            <v>206</v>
          </cell>
          <cell r="I7">
            <v>69</v>
          </cell>
          <cell r="J7">
            <v>89</v>
          </cell>
          <cell r="K7">
            <v>304</v>
          </cell>
          <cell r="L7">
            <v>10587</v>
          </cell>
          <cell r="M7">
            <v>2014</v>
          </cell>
          <cell r="N7">
            <v>43830</v>
          </cell>
          <cell r="O7">
            <v>39450</v>
          </cell>
          <cell r="P7">
            <v>1339</v>
          </cell>
          <cell r="Q7">
            <v>36</v>
          </cell>
          <cell r="R7">
            <v>780</v>
          </cell>
          <cell r="S7">
            <v>197</v>
          </cell>
          <cell r="T7">
            <v>136</v>
          </cell>
          <cell r="U7">
            <v>222</v>
          </cell>
          <cell r="V7">
            <v>83</v>
          </cell>
          <cell r="W7">
            <v>107</v>
          </cell>
          <cell r="X7">
            <v>303</v>
          </cell>
          <cell r="Y7">
            <v>11556</v>
          </cell>
          <cell r="Z7">
            <v>2395</v>
          </cell>
          <cell r="AA7">
            <v>69563</v>
          </cell>
        </row>
        <row r="8">
          <cell r="A8">
            <v>29434</v>
          </cell>
          <cell r="B8">
            <v>14191</v>
          </cell>
          <cell r="C8">
            <v>759</v>
          </cell>
          <cell r="D8">
            <v>104</v>
          </cell>
          <cell r="E8">
            <v>665</v>
          </cell>
          <cell r="F8">
            <v>246</v>
          </cell>
          <cell r="G8">
            <v>213</v>
          </cell>
          <cell r="H8">
            <v>206</v>
          </cell>
          <cell r="I8">
            <v>70</v>
          </cell>
          <cell r="J8">
            <v>86</v>
          </cell>
          <cell r="K8">
            <v>291</v>
          </cell>
          <cell r="L8">
            <v>10759</v>
          </cell>
          <cell r="M8">
            <v>1996</v>
          </cell>
          <cell r="N8">
            <v>44189</v>
          </cell>
          <cell r="O8">
            <v>38864</v>
          </cell>
          <cell r="P8">
            <v>1357</v>
          </cell>
          <cell r="Q8">
            <v>32</v>
          </cell>
          <cell r="R8">
            <v>783</v>
          </cell>
          <cell r="S8">
            <v>201</v>
          </cell>
          <cell r="T8">
            <v>137</v>
          </cell>
          <cell r="U8">
            <v>233</v>
          </cell>
          <cell r="V8">
            <v>83</v>
          </cell>
          <cell r="W8">
            <v>114</v>
          </cell>
          <cell r="X8">
            <v>291</v>
          </cell>
          <cell r="Y8">
            <v>11137</v>
          </cell>
          <cell r="Z8">
            <v>2374</v>
          </cell>
          <cell r="AA8">
            <v>68382</v>
          </cell>
        </row>
        <row r="9">
          <cell r="A9">
            <v>29465</v>
          </cell>
          <cell r="B9">
            <v>14150</v>
          </cell>
          <cell r="C9">
            <v>770</v>
          </cell>
          <cell r="D9">
            <v>104</v>
          </cell>
          <cell r="E9">
            <v>663</v>
          </cell>
          <cell r="F9">
            <v>251</v>
          </cell>
          <cell r="G9">
            <v>216</v>
          </cell>
          <cell r="H9">
            <v>219</v>
          </cell>
          <cell r="I9">
            <v>67</v>
          </cell>
          <cell r="J9">
            <v>90</v>
          </cell>
          <cell r="K9">
            <v>284</v>
          </cell>
          <cell r="L9">
            <v>10834</v>
          </cell>
          <cell r="M9">
            <v>1980</v>
          </cell>
          <cell r="N9">
            <v>44477</v>
          </cell>
          <cell r="O9">
            <v>38550</v>
          </cell>
          <cell r="P9">
            <v>1371</v>
          </cell>
          <cell r="Q9">
            <v>37</v>
          </cell>
          <cell r="R9">
            <v>781</v>
          </cell>
          <cell r="S9">
            <v>206</v>
          </cell>
          <cell r="T9">
            <v>146</v>
          </cell>
          <cell r="U9">
            <v>229</v>
          </cell>
          <cell r="V9">
            <v>81</v>
          </cell>
          <cell r="W9">
            <v>118</v>
          </cell>
          <cell r="X9">
            <v>288</v>
          </cell>
          <cell r="Y9">
            <v>10961</v>
          </cell>
          <cell r="Z9">
            <v>2311</v>
          </cell>
          <cell r="AA9">
            <v>67738</v>
          </cell>
        </row>
        <row r="10">
          <cell r="A10">
            <v>29495</v>
          </cell>
          <cell r="B10">
            <v>14385</v>
          </cell>
          <cell r="C10">
            <v>781</v>
          </cell>
          <cell r="D10">
            <v>106</v>
          </cell>
          <cell r="E10">
            <v>671</v>
          </cell>
          <cell r="F10">
            <v>256</v>
          </cell>
          <cell r="G10">
            <v>220</v>
          </cell>
          <cell r="H10">
            <v>244</v>
          </cell>
          <cell r="I10">
            <v>64</v>
          </cell>
          <cell r="J10">
            <v>93</v>
          </cell>
          <cell r="K10">
            <v>282</v>
          </cell>
          <cell r="L10">
            <v>10867</v>
          </cell>
          <cell r="M10">
            <v>2035</v>
          </cell>
          <cell r="N10">
            <v>44821</v>
          </cell>
          <cell r="O10">
            <v>38853</v>
          </cell>
          <cell r="P10">
            <v>1318</v>
          </cell>
          <cell r="Q10">
            <v>37</v>
          </cell>
          <cell r="R10">
            <v>754</v>
          </cell>
          <cell r="S10">
            <v>202</v>
          </cell>
          <cell r="T10">
            <v>153</v>
          </cell>
          <cell r="U10">
            <v>238</v>
          </cell>
          <cell r="V10">
            <v>74</v>
          </cell>
          <cell r="W10">
            <v>113</v>
          </cell>
          <cell r="X10">
            <v>312</v>
          </cell>
          <cell r="Y10">
            <v>10687</v>
          </cell>
          <cell r="Z10">
            <v>2338</v>
          </cell>
          <cell r="AA10">
            <v>67687</v>
          </cell>
        </row>
        <row r="11">
          <cell r="A11">
            <v>29526</v>
          </cell>
          <cell r="B11">
            <v>14447</v>
          </cell>
          <cell r="C11">
            <v>813</v>
          </cell>
          <cell r="D11">
            <v>97</v>
          </cell>
          <cell r="E11">
            <v>649</v>
          </cell>
          <cell r="F11">
            <v>264</v>
          </cell>
          <cell r="G11">
            <v>222</v>
          </cell>
          <cell r="H11">
            <v>260</v>
          </cell>
          <cell r="I11">
            <v>53</v>
          </cell>
          <cell r="J11">
            <v>108</v>
          </cell>
          <cell r="K11">
            <v>278</v>
          </cell>
          <cell r="L11">
            <v>11123</v>
          </cell>
          <cell r="M11">
            <v>2090</v>
          </cell>
          <cell r="N11">
            <v>45402</v>
          </cell>
          <cell r="O11">
            <v>39658</v>
          </cell>
          <cell r="P11">
            <v>1332</v>
          </cell>
          <cell r="Q11">
            <v>38</v>
          </cell>
          <cell r="R11">
            <v>748</v>
          </cell>
          <cell r="S11">
            <v>197</v>
          </cell>
          <cell r="T11">
            <v>144</v>
          </cell>
          <cell r="U11">
            <v>240</v>
          </cell>
          <cell r="V11">
            <v>72</v>
          </cell>
          <cell r="W11">
            <v>109</v>
          </cell>
          <cell r="X11">
            <v>309</v>
          </cell>
          <cell r="Y11">
            <v>10531</v>
          </cell>
          <cell r="Z11">
            <v>2343</v>
          </cell>
          <cell r="AA11">
            <v>68417</v>
          </cell>
        </row>
        <row r="12">
          <cell r="A12">
            <v>29556</v>
          </cell>
          <cell r="B12">
            <v>14525</v>
          </cell>
          <cell r="C12">
            <v>791</v>
          </cell>
          <cell r="D12">
            <v>103</v>
          </cell>
          <cell r="E12">
            <v>605</v>
          </cell>
          <cell r="F12">
            <v>283</v>
          </cell>
          <cell r="G12">
            <v>227</v>
          </cell>
          <cell r="H12">
            <v>238</v>
          </cell>
          <cell r="I12">
            <v>30</v>
          </cell>
          <cell r="J12">
            <v>115</v>
          </cell>
          <cell r="K12">
            <v>285</v>
          </cell>
          <cell r="L12">
            <v>11079</v>
          </cell>
          <cell r="M12">
            <v>2073</v>
          </cell>
          <cell r="N12">
            <v>45256</v>
          </cell>
          <cell r="O12">
            <v>40250</v>
          </cell>
          <cell r="P12">
            <v>1340</v>
          </cell>
          <cell r="Q12">
            <v>40</v>
          </cell>
          <cell r="R12">
            <v>698</v>
          </cell>
          <cell r="S12">
            <v>191</v>
          </cell>
          <cell r="T12">
            <v>146</v>
          </cell>
          <cell r="U12">
            <v>246</v>
          </cell>
          <cell r="V12">
            <v>71</v>
          </cell>
          <cell r="W12">
            <v>114</v>
          </cell>
          <cell r="X12">
            <v>308</v>
          </cell>
          <cell r="Y12">
            <v>10257</v>
          </cell>
          <cell r="Z12">
            <v>2365</v>
          </cell>
          <cell r="AA12">
            <v>68849</v>
          </cell>
        </row>
        <row r="13">
          <cell r="A13">
            <v>29587</v>
          </cell>
          <cell r="B13">
            <v>14442</v>
          </cell>
          <cell r="C13">
            <v>817</v>
          </cell>
          <cell r="D13">
            <v>105</v>
          </cell>
          <cell r="E13">
            <v>621</v>
          </cell>
          <cell r="F13">
            <v>310</v>
          </cell>
          <cell r="G13">
            <v>231</v>
          </cell>
          <cell r="H13">
            <v>240</v>
          </cell>
          <cell r="I13">
            <v>28</v>
          </cell>
          <cell r="J13">
            <v>122</v>
          </cell>
          <cell r="K13">
            <v>268</v>
          </cell>
          <cell r="L13">
            <v>11272</v>
          </cell>
          <cell r="M13">
            <v>2057</v>
          </cell>
          <cell r="N13">
            <v>45431</v>
          </cell>
          <cell r="O13">
            <v>41507</v>
          </cell>
          <cell r="P13">
            <v>1316</v>
          </cell>
          <cell r="Q13">
            <v>34</v>
          </cell>
          <cell r="R13">
            <v>695</v>
          </cell>
          <cell r="S13">
            <v>206</v>
          </cell>
          <cell r="T13">
            <v>139</v>
          </cell>
          <cell r="U13">
            <v>242</v>
          </cell>
          <cell r="V13">
            <v>72</v>
          </cell>
          <cell r="W13">
            <v>108</v>
          </cell>
          <cell r="X13">
            <v>318</v>
          </cell>
          <cell r="Y13">
            <v>10092</v>
          </cell>
          <cell r="Z13">
            <v>2420</v>
          </cell>
          <cell r="AA13">
            <v>69695</v>
          </cell>
        </row>
        <row r="14">
          <cell r="A14">
            <v>29618</v>
          </cell>
          <cell r="B14">
            <v>14105</v>
          </cell>
          <cell r="C14">
            <v>824</v>
          </cell>
          <cell r="D14">
            <v>105</v>
          </cell>
          <cell r="E14">
            <v>668</v>
          </cell>
          <cell r="F14">
            <v>318</v>
          </cell>
          <cell r="G14">
            <v>210</v>
          </cell>
          <cell r="H14">
            <v>244</v>
          </cell>
          <cell r="I14">
            <v>28</v>
          </cell>
          <cell r="J14">
            <v>129</v>
          </cell>
          <cell r="K14">
            <v>262</v>
          </cell>
          <cell r="L14">
            <v>11350</v>
          </cell>
          <cell r="M14">
            <v>2059</v>
          </cell>
          <cell r="N14">
            <v>44735</v>
          </cell>
          <cell r="O14">
            <v>41060</v>
          </cell>
          <cell r="P14">
            <v>1261</v>
          </cell>
          <cell r="Q14">
            <v>32</v>
          </cell>
          <cell r="R14">
            <v>674</v>
          </cell>
          <cell r="S14">
            <v>196</v>
          </cell>
          <cell r="T14">
            <v>142</v>
          </cell>
          <cell r="U14">
            <v>237</v>
          </cell>
          <cell r="V14">
            <v>73</v>
          </cell>
          <cell r="W14">
            <v>103</v>
          </cell>
          <cell r="X14">
            <v>308</v>
          </cell>
          <cell r="Y14">
            <v>9746</v>
          </cell>
          <cell r="Z14">
            <v>2363</v>
          </cell>
          <cell r="AA14">
            <v>68475</v>
          </cell>
        </row>
        <row r="15">
          <cell r="A15">
            <v>29646</v>
          </cell>
          <cell r="B15">
            <v>14065</v>
          </cell>
          <cell r="C15">
            <v>817</v>
          </cell>
          <cell r="D15">
            <v>102</v>
          </cell>
          <cell r="E15">
            <v>682</v>
          </cell>
          <cell r="F15">
            <v>321</v>
          </cell>
          <cell r="G15">
            <v>204</v>
          </cell>
          <cell r="H15">
            <v>276</v>
          </cell>
          <cell r="I15">
            <v>25</v>
          </cell>
          <cell r="J15">
            <v>134</v>
          </cell>
          <cell r="K15">
            <v>248</v>
          </cell>
          <cell r="L15">
            <v>11445</v>
          </cell>
          <cell r="M15">
            <v>2087</v>
          </cell>
          <cell r="N15">
            <v>44965</v>
          </cell>
          <cell r="O15">
            <v>42483</v>
          </cell>
          <cell r="P15">
            <v>1312</v>
          </cell>
          <cell r="Q15">
            <v>32</v>
          </cell>
          <cell r="R15">
            <v>667</v>
          </cell>
          <cell r="S15">
            <v>187</v>
          </cell>
          <cell r="T15">
            <v>137</v>
          </cell>
          <cell r="U15">
            <v>199</v>
          </cell>
          <cell r="V15">
            <v>85</v>
          </cell>
          <cell r="W15">
            <v>112</v>
          </cell>
          <cell r="X15">
            <v>314</v>
          </cell>
          <cell r="Y15">
            <v>9323</v>
          </cell>
          <cell r="Z15">
            <v>2373</v>
          </cell>
          <cell r="AA15">
            <v>69790</v>
          </cell>
        </row>
        <row r="16">
          <cell r="A16">
            <v>29677</v>
          </cell>
          <cell r="B16">
            <v>14037</v>
          </cell>
          <cell r="C16">
            <v>789</v>
          </cell>
          <cell r="D16">
            <v>100</v>
          </cell>
          <cell r="E16">
            <v>696</v>
          </cell>
          <cell r="F16">
            <v>341</v>
          </cell>
          <cell r="G16">
            <v>203</v>
          </cell>
          <cell r="H16">
            <v>280</v>
          </cell>
          <cell r="I16">
            <v>24</v>
          </cell>
          <cell r="J16">
            <v>131</v>
          </cell>
          <cell r="K16">
            <v>255</v>
          </cell>
          <cell r="L16">
            <v>11714</v>
          </cell>
          <cell r="M16">
            <v>2133</v>
          </cell>
          <cell r="N16">
            <v>44966</v>
          </cell>
          <cell r="O16">
            <v>42884</v>
          </cell>
          <cell r="P16">
            <v>1299</v>
          </cell>
          <cell r="Q16">
            <v>31</v>
          </cell>
          <cell r="R16">
            <v>627</v>
          </cell>
          <cell r="S16">
            <v>184</v>
          </cell>
          <cell r="T16">
            <v>139</v>
          </cell>
          <cell r="U16">
            <v>192</v>
          </cell>
          <cell r="V16">
            <v>76</v>
          </cell>
          <cell r="W16">
            <v>112</v>
          </cell>
          <cell r="X16">
            <v>319</v>
          </cell>
          <cell r="Y16">
            <v>8802</v>
          </cell>
          <cell r="Z16">
            <v>2293</v>
          </cell>
          <cell r="AA16">
            <v>69581</v>
          </cell>
        </row>
        <row r="17">
          <cell r="A17">
            <v>29707</v>
          </cell>
          <cell r="B17">
            <v>13973</v>
          </cell>
          <cell r="C17">
            <v>802</v>
          </cell>
          <cell r="D17">
            <v>101</v>
          </cell>
          <cell r="E17">
            <v>700</v>
          </cell>
          <cell r="F17">
            <v>329</v>
          </cell>
          <cell r="G17">
            <v>200</v>
          </cell>
          <cell r="H17">
            <v>278</v>
          </cell>
          <cell r="I17">
            <v>43</v>
          </cell>
          <cell r="J17">
            <v>144</v>
          </cell>
          <cell r="K17">
            <v>256</v>
          </cell>
          <cell r="L17">
            <v>11900</v>
          </cell>
          <cell r="M17">
            <v>2176</v>
          </cell>
          <cell r="N17">
            <v>44978</v>
          </cell>
          <cell r="O17">
            <v>43714</v>
          </cell>
          <cell r="P17">
            <v>1264</v>
          </cell>
          <cell r="Q17">
            <v>30</v>
          </cell>
          <cell r="R17">
            <v>612</v>
          </cell>
          <cell r="S17">
            <v>178</v>
          </cell>
          <cell r="T17">
            <v>135</v>
          </cell>
          <cell r="U17">
            <v>178</v>
          </cell>
          <cell r="V17">
            <v>53</v>
          </cell>
          <cell r="W17">
            <v>106</v>
          </cell>
          <cell r="X17">
            <v>319</v>
          </cell>
          <cell r="Y17">
            <v>8258</v>
          </cell>
          <cell r="Z17">
            <v>2248</v>
          </cell>
          <cell r="AA17">
            <v>69093</v>
          </cell>
        </row>
        <row r="18">
          <cell r="A18">
            <v>29738</v>
          </cell>
          <cell r="B18">
            <v>13694</v>
          </cell>
          <cell r="C18">
            <v>828</v>
          </cell>
          <cell r="D18">
            <v>98</v>
          </cell>
          <cell r="E18">
            <v>698</v>
          </cell>
          <cell r="F18">
            <v>343</v>
          </cell>
          <cell r="G18">
            <v>209</v>
          </cell>
          <cell r="H18">
            <v>277</v>
          </cell>
          <cell r="I18">
            <v>64</v>
          </cell>
          <cell r="J18">
            <v>135</v>
          </cell>
          <cell r="K18">
            <v>238</v>
          </cell>
          <cell r="L18">
            <v>12047</v>
          </cell>
          <cell r="M18">
            <v>2182</v>
          </cell>
          <cell r="N18">
            <v>44578</v>
          </cell>
          <cell r="O18">
            <v>44794</v>
          </cell>
          <cell r="P18">
            <v>1193</v>
          </cell>
          <cell r="Q18">
            <v>33</v>
          </cell>
          <cell r="R18">
            <v>569</v>
          </cell>
          <cell r="S18">
            <v>165</v>
          </cell>
          <cell r="T18">
            <v>125</v>
          </cell>
          <cell r="U18">
            <v>188</v>
          </cell>
          <cell r="V18">
            <v>74</v>
          </cell>
          <cell r="W18">
            <v>109</v>
          </cell>
          <cell r="X18">
            <v>309</v>
          </cell>
          <cell r="Y18">
            <v>7711</v>
          </cell>
          <cell r="Z18">
            <v>2186</v>
          </cell>
          <cell r="AA18">
            <v>69502</v>
          </cell>
        </row>
        <row r="19">
          <cell r="A19">
            <v>29768</v>
          </cell>
          <cell r="B19">
            <v>13652</v>
          </cell>
          <cell r="C19">
            <v>857</v>
          </cell>
          <cell r="D19">
            <v>94</v>
          </cell>
          <cell r="E19">
            <v>687</v>
          </cell>
          <cell r="F19">
            <v>355</v>
          </cell>
          <cell r="G19">
            <v>211</v>
          </cell>
          <cell r="H19">
            <v>267</v>
          </cell>
          <cell r="I19">
            <v>59</v>
          </cell>
          <cell r="J19">
            <v>140</v>
          </cell>
          <cell r="K19">
            <v>230</v>
          </cell>
          <cell r="L19">
            <v>12269</v>
          </cell>
          <cell r="M19">
            <v>2205</v>
          </cell>
          <cell r="N19">
            <v>44833</v>
          </cell>
          <cell r="O19">
            <v>43871</v>
          </cell>
          <cell r="P19">
            <v>1211</v>
          </cell>
          <cell r="Q19">
            <v>45</v>
          </cell>
          <cell r="R19">
            <v>545</v>
          </cell>
          <cell r="S19">
            <v>156</v>
          </cell>
          <cell r="T19">
            <v>144</v>
          </cell>
          <cell r="U19">
            <v>185</v>
          </cell>
          <cell r="V19">
            <v>72</v>
          </cell>
          <cell r="W19">
            <v>107</v>
          </cell>
          <cell r="X19">
            <v>279</v>
          </cell>
          <cell r="Y19">
            <v>7357</v>
          </cell>
          <cell r="Z19">
            <v>2185</v>
          </cell>
          <cell r="AA19">
            <v>68075</v>
          </cell>
        </row>
        <row r="20">
          <cell r="A20">
            <v>29799</v>
          </cell>
          <cell r="B20">
            <v>13509</v>
          </cell>
          <cell r="C20">
            <v>912</v>
          </cell>
          <cell r="D20">
            <v>95</v>
          </cell>
          <cell r="E20">
            <v>676</v>
          </cell>
          <cell r="F20">
            <v>370</v>
          </cell>
          <cell r="G20">
            <v>212</v>
          </cell>
          <cell r="H20">
            <v>267</v>
          </cell>
          <cell r="I20">
            <v>61</v>
          </cell>
          <cell r="J20">
            <v>145</v>
          </cell>
          <cell r="K20">
            <v>231</v>
          </cell>
          <cell r="L20">
            <v>12471</v>
          </cell>
          <cell r="M20">
            <v>2313</v>
          </cell>
          <cell r="N20">
            <v>44964</v>
          </cell>
          <cell r="O20">
            <v>43254</v>
          </cell>
          <cell r="P20">
            <v>1232</v>
          </cell>
          <cell r="Q20">
            <v>53</v>
          </cell>
          <cell r="R20">
            <v>509</v>
          </cell>
          <cell r="S20">
            <v>162</v>
          </cell>
          <cell r="T20">
            <v>148</v>
          </cell>
          <cell r="U20">
            <v>187</v>
          </cell>
          <cell r="V20">
            <v>64</v>
          </cell>
          <cell r="W20">
            <v>102</v>
          </cell>
          <cell r="X20">
            <v>284</v>
          </cell>
          <cell r="Y20">
            <v>7223</v>
          </cell>
          <cell r="Z20">
            <v>2187</v>
          </cell>
          <cell r="AA20">
            <v>67190</v>
          </cell>
        </row>
        <row r="21">
          <cell r="A21">
            <v>29830</v>
          </cell>
          <cell r="B21">
            <v>13558</v>
          </cell>
          <cell r="C21">
            <v>925</v>
          </cell>
          <cell r="D21">
            <v>95</v>
          </cell>
          <cell r="E21">
            <v>681</v>
          </cell>
          <cell r="F21">
            <v>381</v>
          </cell>
          <cell r="G21">
            <v>217</v>
          </cell>
          <cell r="H21">
            <v>271</v>
          </cell>
          <cell r="I21">
            <v>58</v>
          </cell>
          <cell r="J21">
            <v>145</v>
          </cell>
          <cell r="K21">
            <v>238</v>
          </cell>
          <cell r="L21">
            <v>12494</v>
          </cell>
          <cell r="M21">
            <v>2308</v>
          </cell>
          <cell r="N21">
            <v>44937</v>
          </cell>
          <cell r="O21">
            <v>42179</v>
          </cell>
          <cell r="P21">
            <v>1214</v>
          </cell>
          <cell r="Q21">
            <v>55</v>
          </cell>
          <cell r="R21">
            <v>484</v>
          </cell>
          <cell r="S21">
            <v>159</v>
          </cell>
          <cell r="T21">
            <v>143</v>
          </cell>
          <cell r="U21">
            <v>200</v>
          </cell>
          <cell r="V21">
            <v>65</v>
          </cell>
          <cell r="W21">
            <v>97</v>
          </cell>
          <cell r="X21">
            <v>293</v>
          </cell>
          <cell r="Y21">
            <v>6902</v>
          </cell>
          <cell r="Z21">
            <v>2232</v>
          </cell>
          <cell r="AA21">
            <v>65658</v>
          </cell>
        </row>
        <row r="22">
          <cell r="A22">
            <v>29860</v>
          </cell>
          <cell r="B22">
            <v>13654</v>
          </cell>
          <cell r="C22">
            <v>958</v>
          </cell>
          <cell r="D22">
            <v>87</v>
          </cell>
          <cell r="E22">
            <v>683</v>
          </cell>
          <cell r="F22">
            <v>392</v>
          </cell>
          <cell r="G22">
            <v>208</v>
          </cell>
          <cell r="H22">
            <v>271</v>
          </cell>
          <cell r="I22">
            <v>65</v>
          </cell>
          <cell r="J22">
            <v>150</v>
          </cell>
          <cell r="K22">
            <v>238</v>
          </cell>
          <cell r="L22">
            <v>12751</v>
          </cell>
          <cell r="M22">
            <v>2295</v>
          </cell>
          <cell r="N22">
            <v>45432</v>
          </cell>
          <cell r="O22">
            <v>41236</v>
          </cell>
          <cell r="P22">
            <v>1202</v>
          </cell>
          <cell r="Q22">
            <v>58</v>
          </cell>
          <cell r="R22">
            <v>485</v>
          </cell>
          <cell r="S22">
            <v>161</v>
          </cell>
          <cell r="T22">
            <v>135</v>
          </cell>
          <cell r="U22">
            <v>188</v>
          </cell>
          <cell r="V22">
            <v>68</v>
          </cell>
          <cell r="W22">
            <v>102</v>
          </cell>
          <cell r="X22">
            <v>278</v>
          </cell>
          <cell r="Y22">
            <v>6901</v>
          </cell>
          <cell r="Z22">
            <v>2210</v>
          </cell>
          <cell r="AA22">
            <v>64535</v>
          </cell>
        </row>
        <row r="23">
          <cell r="A23">
            <v>29891</v>
          </cell>
          <cell r="B23">
            <v>13707</v>
          </cell>
          <cell r="C23">
            <v>957</v>
          </cell>
          <cell r="D23">
            <v>93</v>
          </cell>
          <cell r="E23">
            <v>681</v>
          </cell>
          <cell r="F23">
            <v>401</v>
          </cell>
          <cell r="G23">
            <v>202</v>
          </cell>
          <cell r="H23">
            <v>257</v>
          </cell>
          <cell r="I23">
            <v>67</v>
          </cell>
          <cell r="J23">
            <v>140</v>
          </cell>
          <cell r="K23">
            <v>239</v>
          </cell>
          <cell r="L23">
            <v>12603</v>
          </cell>
          <cell r="M23">
            <v>2236</v>
          </cell>
          <cell r="N23">
            <v>45029</v>
          </cell>
          <cell r="O23">
            <v>39932</v>
          </cell>
          <cell r="P23">
            <v>1191</v>
          </cell>
          <cell r="Q23">
            <v>65</v>
          </cell>
          <cell r="R23">
            <v>498</v>
          </cell>
          <cell r="S23">
            <v>159</v>
          </cell>
          <cell r="T23">
            <v>132</v>
          </cell>
          <cell r="U23">
            <v>204</v>
          </cell>
          <cell r="V23">
            <v>69</v>
          </cell>
          <cell r="W23">
            <v>101</v>
          </cell>
          <cell r="X23">
            <v>273</v>
          </cell>
          <cell r="Y23">
            <v>6940</v>
          </cell>
          <cell r="Z23">
            <v>2183</v>
          </cell>
          <cell r="AA23">
            <v>63152</v>
          </cell>
        </row>
        <row r="24">
          <cell r="A24">
            <v>29921</v>
          </cell>
          <cell r="B24">
            <v>13912</v>
          </cell>
          <cell r="C24">
            <v>991</v>
          </cell>
          <cell r="D24">
            <v>88</v>
          </cell>
          <cell r="E24">
            <v>688</v>
          </cell>
          <cell r="F24">
            <v>383</v>
          </cell>
          <cell r="G24">
            <v>203</v>
          </cell>
          <cell r="H24">
            <v>261</v>
          </cell>
          <cell r="I24">
            <v>69</v>
          </cell>
          <cell r="J24">
            <v>131</v>
          </cell>
          <cell r="K24">
            <v>244</v>
          </cell>
          <cell r="L24">
            <v>12406</v>
          </cell>
          <cell r="M24">
            <v>2213</v>
          </cell>
          <cell r="N24">
            <v>45036</v>
          </cell>
          <cell r="O24">
            <v>39097</v>
          </cell>
          <cell r="P24">
            <v>1161</v>
          </cell>
          <cell r="Q24">
            <v>66</v>
          </cell>
          <cell r="R24">
            <v>496</v>
          </cell>
          <cell r="S24">
            <v>160</v>
          </cell>
          <cell r="T24">
            <v>141</v>
          </cell>
          <cell r="U24">
            <v>204</v>
          </cell>
          <cell r="V24">
            <v>69</v>
          </cell>
          <cell r="W24">
            <v>92</v>
          </cell>
          <cell r="X24">
            <v>269</v>
          </cell>
          <cell r="Y24">
            <v>6699</v>
          </cell>
          <cell r="Z24">
            <v>2197</v>
          </cell>
          <cell r="AA24">
            <v>61768</v>
          </cell>
        </row>
        <row r="25">
          <cell r="A25">
            <v>29952</v>
          </cell>
          <cell r="B25">
            <v>13819</v>
          </cell>
          <cell r="C25">
            <v>1001</v>
          </cell>
          <cell r="D25">
            <v>82</v>
          </cell>
          <cell r="E25">
            <v>700</v>
          </cell>
          <cell r="F25">
            <v>382</v>
          </cell>
          <cell r="G25">
            <v>196</v>
          </cell>
          <cell r="H25">
            <v>280</v>
          </cell>
          <cell r="I25">
            <v>69</v>
          </cell>
          <cell r="J25">
            <v>120</v>
          </cell>
          <cell r="K25">
            <v>273</v>
          </cell>
          <cell r="L25">
            <v>12452</v>
          </cell>
          <cell r="M25">
            <v>2183</v>
          </cell>
          <cell r="N25">
            <v>44920</v>
          </cell>
          <cell r="O25">
            <v>37324</v>
          </cell>
          <cell r="P25">
            <v>1165</v>
          </cell>
          <cell r="Q25">
            <v>71</v>
          </cell>
          <cell r="R25">
            <v>468</v>
          </cell>
          <cell r="S25">
            <v>142</v>
          </cell>
          <cell r="T25">
            <v>146</v>
          </cell>
          <cell r="U25">
            <v>201</v>
          </cell>
          <cell r="V25">
            <v>67</v>
          </cell>
          <cell r="W25">
            <v>85</v>
          </cell>
          <cell r="X25">
            <v>253</v>
          </cell>
          <cell r="Y25">
            <v>6640</v>
          </cell>
          <cell r="Z25">
            <v>2111</v>
          </cell>
          <cell r="AA25">
            <v>59526</v>
          </cell>
        </row>
        <row r="26">
          <cell r="A26">
            <v>29983</v>
          </cell>
          <cell r="B26">
            <v>14205</v>
          </cell>
          <cell r="C26">
            <v>991</v>
          </cell>
          <cell r="D26">
            <v>78</v>
          </cell>
          <cell r="E26">
            <v>727</v>
          </cell>
          <cell r="F26">
            <v>389</v>
          </cell>
          <cell r="G26">
            <v>205</v>
          </cell>
          <cell r="H26">
            <v>271</v>
          </cell>
          <cell r="I26">
            <v>76</v>
          </cell>
          <cell r="J26">
            <v>136</v>
          </cell>
          <cell r="K26">
            <v>277</v>
          </cell>
          <cell r="L26">
            <v>12492</v>
          </cell>
          <cell r="M26">
            <v>2149</v>
          </cell>
          <cell r="N26">
            <v>45692</v>
          </cell>
          <cell r="O26">
            <v>37208</v>
          </cell>
          <cell r="P26">
            <v>1169</v>
          </cell>
          <cell r="Q26">
            <v>80</v>
          </cell>
          <cell r="R26">
            <v>463</v>
          </cell>
          <cell r="S26">
            <v>146</v>
          </cell>
          <cell r="T26">
            <v>143</v>
          </cell>
          <cell r="U26">
            <v>204</v>
          </cell>
          <cell r="V26">
            <v>66</v>
          </cell>
          <cell r="W26">
            <v>89</v>
          </cell>
          <cell r="X26">
            <v>266</v>
          </cell>
          <cell r="Y26">
            <v>6718</v>
          </cell>
          <cell r="Z26">
            <v>2105</v>
          </cell>
          <cell r="AA26">
            <v>59576</v>
          </cell>
        </row>
        <row r="27">
          <cell r="A27">
            <v>30011</v>
          </cell>
          <cell r="B27">
            <v>14120</v>
          </cell>
          <cell r="C27">
            <v>1002</v>
          </cell>
          <cell r="D27">
            <v>70</v>
          </cell>
          <cell r="E27">
            <v>720</v>
          </cell>
          <cell r="F27">
            <v>405</v>
          </cell>
          <cell r="G27">
            <v>185</v>
          </cell>
          <cell r="H27">
            <v>253</v>
          </cell>
          <cell r="I27">
            <v>74</v>
          </cell>
          <cell r="J27">
            <v>133</v>
          </cell>
          <cell r="K27">
            <v>293</v>
          </cell>
          <cell r="L27">
            <v>12290</v>
          </cell>
          <cell r="M27">
            <v>2138</v>
          </cell>
          <cell r="N27">
            <v>45292</v>
          </cell>
          <cell r="O27">
            <v>34934</v>
          </cell>
          <cell r="P27">
            <v>1081</v>
          </cell>
          <cell r="Q27">
            <v>82</v>
          </cell>
          <cell r="R27">
            <v>454</v>
          </cell>
          <cell r="S27">
            <v>148</v>
          </cell>
          <cell r="T27">
            <v>153</v>
          </cell>
          <cell r="U27">
            <v>222</v>
          </cell>
          <cell r="V27">
            <v>56</v>
          </cell>
          <cell r="W27">
            <v>84</v>
          </cell>
          <cell r="X27">
            <v>260</v>
          </cell>
          <cell r="Y27">
            <v>6688</v>
          </cell>
          <cell r="Z27">
            <v>2085</v>
          </cell>
          <cell r="AA27">
            <v>56774</v>
          </cell>
        </row>
        <row r="28">
          <cell r="A28">
            <v>30042</v>
          </cell>
          <cell r="B28">
            <v>14265</v>
          </cell>
          <cell r="C28">
            <v>1056</v>
          </cell>
          <cell r="D28">
            <v>66</v>
          </cell>
          <cell r="E28">
            <v>704</v>
          </cell>
          <cell r="F28">
            <v>393</v>
          </cell>
          <cell r="G28">
            <v>187</v>
          </cell>
          <cell r="H28">
            <v>265</v>
          </cell>
          <cell r="I28">
            <v>76</v>
          </cell>
          <cell r="J28">
            <v>144</v>
          </cell>
          <cell r="K28">
            <v>295</v>
          </cell>
          <cell r="L28">
            <v>12235</v>
          </cell>
          <cell r="M28">
            <v>2202</v>
          </cell>
          <cell r="N28">
            <v>45653</v>
          </cell>
          <cell r="O28">
            <v>33906</v>
          </cell>
          <cell r="P28">
            <v>1033</v>
          </cell>
          <cell r="Q28">
            <v>82</v>
          </cell>
          <cell r="R28">
            <v>452</v>
          </cell>
          <cell r="S28">
            <v>152</v>
          </cell>
          <cell r="T28">
            <v>139</v>
          </cell>
          <cell r="U28">
            <v>230</v>
          </cell>
          <cell r="V28">
            <v>58</v>
          </cell>
          <cell r="W28">
            <v>93</v>
          </cell>
          <cell r="X28">
            <v>262</v>
          </cell>
          <cell r="Y28">
            <v>6399</v>
          </cell>
          <cell r="Z28">
            <v>2108</v>
          </cell>
          <cell r="AA28">
            <v>55170</v>
          </cell>
        </row>
        <row r="29">
          <cell r="A29">
            <v>30072</v>
          </cell>
          <cell r="B29">
            <v>14273</v>
          </cell>
          <cell r="C29">
            <v>1051</v>
          </cell>
          <cell r="D29">
            <v>58</v>
          </cell>
          <cell r="E29">
            <v>714</v>
          </cell>
          <cell r="F29">
            <v>403</v>
          </cell>
          <cell r="G29">
            <v>190</v>
          </cell>
          <cell r="H29">
            <v>267</v>
          </cell>
          <cell r="I29">
            <v>57</v>
          </cell>
          <cell r="J29">
            <v>128</v>
          </cell>
          <cell r="K29">
            <v>306</v>
          </cell>
          <cell r="L29">
            <v>12083</v>
          </cell>
          <cell r="M29">
            <v>2227</v>
          </cell>
          <cell r="N29">
            <v>45758</v>
          </cell>
          <cell r="O29">
            <v>32490</v>
          </cell>
          <cell r="P29">
            <v>991</v>
          </cell>
          <cell r="Q29">
            <v>88</v>
          </cell>
          <cell r="R29">
            <v>452</v>
          </cell>
          <cell r="S29">
            <v>144</v>
          </cell>
          <cell r="T29">
            <v>142</v>
          </cell>
          <cell r="U29">
            <v>237</v>
          </cell>
          <cell r="V29">
            <v>40</v>
          </cell>
          <cell r="W29">
            <v>100</v>
          </cell>
          <cell r="X29">
            <v>252</v>
          </cell>
          <cell r="Y29">
            <v>6146</v>
          </cell>
          <cell r="Z29">
            <v>2147</v>
          </cell>
          <cell r="AA29">
            <v>53632</v>
          </cell>
        </row>
        <row r="30">
          <cell r="A30">
            <v>30103</v>
          </cell>
          <cell r="B30">
            <v>14325</v>
          </cell>
          <cell r="C30">
            <v>1048</v>
          </cell>
          <cell r="D30">
            <v>55</v>
          </cell>
          <cell r="E30">
            <v>723</v>
          </cell>
          <cell r="F30">
            <v>385</v>
          </cell>
          <cell r="G30">
            <v>180</v>
          </cell>
          <cell r="H30">
            <v>272</v>
          </cell>
          <cell r="I30">
            <v>36</v>
          </cell>
          <cell r="J30">
            <v>134</v>
          </cell>
          <cell r="K30">
            <v>330</v>
          </cell>
          <cell r="L30">
            <v>12053</v>
          </cell>
          <cell r="M30">
            <v>2204</v>
          </cell>
          <cell r="N30">
            <v>45895</v>
          </cell>
          <cell r="O30">
            <v>30342</v>
          </cell>
          <cell r="P30">
            <v>989</v>
          </cell>
          <cell r="Q30">
            <v>88</v>
          </cell>
          <cell r="R30">
            <v>461</v>
          </cell>
          <cell r="S30">
            <v>144</v>
          </cell>
          <cell r="T30">
            <v>145</v>
          </cell>
          <cell r="U30">
            <v>228</v>
          </cell>
          <cell r="V30">
            <v>25</v>
          </cell>
          <cell r="W30">
            <v>98</v>
          </cell>
          <cell r="X30">
            <v>260</v>
          </cell>
          <cell r="Y30">
            <v>6062</v>
          </cell>
          <cell r="Z30">
            <v>2178</v>
          </cell>
          <cell r="AA30">
            <v>51238</v>
          </cell>
        </row>
        <row r="31">
          <cell r="A31">
            <v>30133</v>
          </cell>
          <cell r="B31">
            <v>14418</v>
          </cell>
          <cell r="C31">
            <v>1055</v>
          </cell>
          <cell r="D31">
            <v>56</v>
          </cell>
          <cell r="E31">
            <v>716</v>
          </cell>
          <cell r="F31">
            <v>391</v>
          </cell>
          <cell r="G31">
            <v>177</v>
          </cell>
          <cell r="H31">
            <v>272</v>
          </cell>
          <cell r="I31">
            <v>40</v>
          </cell>
          <cell r="J31">
            <v>135</v>
          </cell>
          <cell r="K31">
            <v>334</v>
          </cell>
          <cell r="L31">
            <v>11882</v>
          </cell>
          <cell r="M31">
            <v>2256</v>
          </cell>
          <cell r="N31">
            <v>45900</v>
          </cell>
          <cell r="O31">
            <v>30660</v>
          </cell>
          <cell r="P31">
            <v>898</v>
          </cell>
          <cell r="Q31">
            <v>84</v>
          </cell>
          <cell r="R31">
            <v>463</v>
          </cell>
          <cell r="S31">
            <v>153</v>
          </cell>
          <cell r="T31">
            <v>126</v>
          </cell>
          <cell r="U31">
            <v>222</v>
          </cell>
          <cell r="V31">
            <v>23</v>
          </cell>
          <cell r="W31">
            <v>91</v>
          </cell>
          <cell r="X31">
            <v>256</v>
          </cell>
          <cell r="Y31">
            <v>6012</v>
          </cell>
          <cell r="Z31">
            <v>2175</v>
          </cell>
          <cell r="AA31">
            <v>51283</v>
          </cell>
        </row>
        <row r="32">
          <cell r="A32">
            <v>30164</v>
          </cell>
          <cell r="B32">
            <v>14507</v>
          </cell>
          <cell r="C32">
            <v>1098</v>
          </cell>
          <cell r="D32">
            <v>57</v>
          </cell>
          <cell r="E32">
            <v>734</v>
          </cell>
          <cell r="F32">
            <v>387</v>
          </cell>
          <cell r="G32">
            <v>167</v>
          </cell>
          <cell r="H32">
            <v>291</v>
          </cell>
          <cell r="I32">
            <v>36</v>
          </cell>
          <cell r="J32">
            <v>139</v>
          </cell>
          <cell r="K32">
            <v>340</v>
          </cell>
          <cell r="L32">
            <v>11725</v>
          </cell>
          <cell r="M32">
            <v>2278</v>
          </cell>
          <cell r="N32">
            <v>45930</v>
          </cell>
          <cell r="O32">
            <v>30103</v>
          </cell>
          <cell r="P32">
            <v>831</v>
          </cell>
          <cell r="Q32">
            <v>93</v>
          </cell>
          <cell r="R32">
            <v>492</v>
          </cell>
          <cell r="S32">
            <v>141</v>
          </cell>
          <cell r="T32">
            <v>120</v>
          </cell>
          <cell r="U32">
            <v>247</v>
          </cell>
          <cell r="V32">
            <v>22</v>
          </cell>
          <cell r="W32">
            <v>89</v>
          </cell>
          <cell r="X32">
            <v>263</v>
          </cell>
          <cell r="Y32">
            <v>6035</v>
          </cell>
          <cell r="Z32">
            <v>2141</v>
          </cell>
          <cell r="AA32">
            <v>50793</v>
          </cell>
        </row>
        <row r="33">
          <cell r="A33">
            <v>30195</v>
          </cell>
          <cell r="B33">
            <v>14651</v>
          </cell>
          <cell r="C33">
            <v>1096</v>
          </cell>
          <cell r="D33">
            <v>57</v>
          </cell>
          <cell r="E33">
            <v>735</v>
          </cell>
          <cell r="F33">
            <v>400</v>
          </cell>
          <cell r="G33">
            <v>169</v>
          </cell>
          <cell r="H33">
            <v>284</v>
          </cell>
          <cell r="I33">
            <v>35</v>
          </cell>
          <cell r="J33">
            <v>144</v>
          </cell>
          <cell r="K33">
            <v>327</v>
          </cell>
          <cell r="L33">
            <v>11597</v>
          </cell>
          <cell r="M33">
            <v>2291</v>
          </cell>
          <cell r="N33">
            <v>46006</v>
          </cell>
          <cell r="O33">
            <v>29780</v>
          </cell>
          <cell r="P33">
            <v>793</v>
          </cell>
          <cell r="Q33">
            <v>84</v>
          </cell>
          <cell r="R33">
            <v>492</v>
          </cell>
          <cell r="S33">
            <v>139</v>
          </cell>
          <cell r="T33">
            <v>127</v>
          </cell>
          <cell r="U33">
            <v>235</v>
          </cell>
          <cell r="V33">
            <v>24</v>
          </cell>
          <cell r="W33">
            <v>85</v>
          </cell>
          <cell r="X33">
            <v>263</v>
          </cell>
          <cell r="Y33">
            <v>6074</v>
          </cell>
          <cell r="Z33">
            <v>2100</v>
          </cell>
          <cell r="AA33">
            <v>50296</v>
          </cell>
        </row>
        <row r="34">
          <cell r="A34">
            <v>30225</v>
          </cell>
          <cell r="B34">
            <v>14813</v>
          </cell>
          <cell r="C34">
            <v>1079</v>
          </cell>
          <cell r="D34">
            <v>52</v>
          </cell>
          <cell r="E34">
            <v>737</v>
          </cell>
          <cell r="F34">
            <v>394</v>
          </cell>
          <cell r="G34">
            <v>167</v>
          </cell>
          <cell r="H34">
            <v>268</v>
          </cell>
          <cell r="I34">
            <v>28</v>
          </cell>
          <cell r="J34">
            <v>138</v>
          </cell>
          <cell r="K34">
            <v>335</v>
          </cell>
          <cell r="L34">
            <v>11319</v>
          </cell>
          <cell r="M34">
            <v>2303</v>
          </cell>
          <cell r="N34">
            <v>45856</v>
          </cell>
          <cell r="O34">
            <v>29174</v>
          </cell>
          <cell r="P34">
            <v>779</v>
          </cell>
          <cell r="Q34">
            <v>86</v>
          </cell>
          <cell r="R34">
            <v>501</v>
          </cell>
          <cell r="S34">
            <v>146</v>
          </cell>
          <cell r="T34">
            <v>140</v>
          </cell>
          <cell r="U34">
            <v>243</v>
          </cell>
          <cell r="V34">
            <v>20</v>
          </cell>
          <cell r="W34">
            <v>78</v>
          </cell>
          <cell r="X34">
            <v>264</v>
          </cell>
          <cell r="Y34">
            <v>6084</v>
          </cell>
          <cell r="Z34">
            <v>2063</v>
          </cell>
          <cell r="AA34">
            <v>49649</v>
          </cell>
        </row>
        <row r="35">
          <cell r="A35">
            <v>30256</v>
          </cell>
          <cell r="B35">
            <v>15030</v>
          </cell>
          <cell r="C35">
            <v>1047</v>
          </cell>
          <cell r="D35">
            <v>57</v>
          </cell>
          <cell r="E35">
            <v>723</v>
          </cell>
          <cell r="F35">
            <v>403</v>
          </cell>
          <cell r="G35">
            <v>166</v>
          </cell>
          <cell r="H35">
            <v>276</v>
          </cell>
          <cell r="I35">
            <v>26</v>
          </cell>
          <cell r="J35">
            <v>142</v>
          </cell>
          <cell r="K35">
            <v>339</v>
          </cell>
          <cell r="L35">
            <v>11206</v>
          </cell>
          <cell r="M35">
            <v>2322</v>
          </cell>
          <cell r="N35">
            <v>45850</v>
          </cell>
          <cell r="O35">
            <v>28423</v>
          </cell>
          <cell r="P35">
            <v>730</v>
          </cell>
          <cell r="Q35">
            <v>84</v>
          </cell>
          <cell r="R35">
            <v>466</v>
          </cell>
          <cell r="S35">
            <v>154</v>
          </cell>
          <cell r="T35">
            <v>142</v>
          </cell>
          <cell r="U35">
            <v>230</v>
          </cell>
          <cell r="V35">
            <v>21</v>
          </cell>
          <cell r="W35">
            <v>74</v>
          </cell>
          <cell r="X35">
            <v>247</v>
          </cell>
          <cell r="Y35">
            <v>6070</v>
          </cell>
          <cell r="Z35">
            <v>2073</v>
          </cell>
          <cell r="AA35">
            <v>48657</v>
          </cell>
        </row>
        <row r="36">
          <cell r="A36">
            <v>30286</v>
          </cell>
          <cell r="B36">
            <v>15115</v>
          </cell>
          <cell r="C36">
            <v>1009</v>
          </cell>
          <cell r="D36">
            <v>58</v>
          </cell>
          <cell r="E36">
            <v>701</v>
          </cell>
          <cell r="F36">
            <v>436</v>
          </cell>
          <cell r="G36">
            <v>154</v>
          </cell>
          <cell r="H36">
            <v>288</v>
          </cell>
          <cell r="I36">
            <v>29</v>
          </cell>
          <cell r="J36">
            <v>145</v>
          </cell>
          <cell r="K36">
            <v>328</v>
          </cell>
          <cell r="L36">
            <v>11001</v>
          </cell>
          <cell r="M36">
            <v>2337</v>
          </cell>
          <cell r="N36">
            <v>45675</v>
          </cell>
          <cell r="O36">
            <v>27200</v>
          </cell>
          <cell r="P36">
            <v>734</v>
          </cell>
          <cell r="Q36">
            <v>84</v>
          </cell>
          <cell r="R36">
            <v>453</v>
          </cell>
          <cell r="S36">
            <v>140</v>
          </cell>
          <cell r="T36">
            <v>129</v>
          </cell>
          <cell r="U36">
            <v>249</v>
          </cell>
          <cell r="V36">
            <v>30</v>
          </cell>
          <cell r="W36">
            <v>77</v>
          </cell>
          <cell r="X36">
            <v>231</v>
          </cell>
          <cell r="Y36">
            <v>6156</v>
          </cell>
          <cell r="Z36">
            <v>1987</v>
          </cell>
          <cell r="AA36">
            <v>47217</v>
          </cell>
        </row>
        <row r="37">
          <cell r="A37">
            <v>30317</v>
          </cell>
          <cell r="B37">
            <v>15536</v>
          </cell>
          <cell r="C37">
            <v>1030</v>
          </cell>
          <cell r="D37">
            <v>58</v>
          </cell>
          <cell r="E37">
            <v>673</v>
          </cell>
          <cell r="F37">
            <v>438</v>
          </cell>
          <cell r="G37">
            <v>159</v>
          </cell>
          <cell r="H37">
            <v>267</v>
          </cell>
          <cell r="I37">
            <v>26</v>
          </cell>
          <cell r="J37">
            <v>148</v>
          </cell>
          <cell r="K37">
            <v>337</v>
          </cell>
          <cell r="L37">
            <v>10864</v>
          </cell>
          <cell r="M37">
            <v>2391</v>
          </cell>
          <cell r="N37">
            <v>45917</v>
          </cell>
          <cell r="O37">
            <v>25873</v>
          </cell>
          <cell r="P37">
            <v>701</v>
          </cell>
          <cell r="Q37">
            <v>79</v>
          </cell>
          <cell r="R37">
            <v>420</v>
          </cell>
          <cell r="S37">
            <v>132</v>
          </cell>
          <cell r="T37">
            <v>133</v>
          </cell>
          <cell r="U37">
            <v>256</v>
          </cell>
          <cell r="V37">
            <v>35</v>
          </cell>
          <cell r="W37">
            <v>85</v>
          </cell>
          <cell r="X37">
            <v>234</v>
          </cell>
          <cell r="Y37">
            <v>6203</v>
          </cell>
          <cell r="Z37">
            <v>1993</v>
          </cell>
          <cell r="AA37">
            <v>45774</v>
          </cell>
        </row>
        <row r="38">
          <cell r="A38">
            <v>30348</v>
          </cell>
          <cell r="B38">
            <v>15770</v>
          </cell>
          <cell r="C38">
            <v>1050</v>
          </cell>
          <cell r="D38">
            <v>64</v>
          </cell>
          <cell r="E38">
            <v>677</v>
          </cell>
          <cell r="F38">
            <v>447</v>
          </cell>
          <cell r="G38">
            <v>141</v>
          </cell>
          <cell r="H38">
            <v>298</v>
          </cell>
          <cell r="I38">
            <v>22</v>
          </cell>
          <cell r="J38">
            <v>145</v>
          </cell>
          <cell r="K38">
            <v>333</v>
          </cell>
          <cell r="L38">
            <v>10596</v>
          </cell>
          <cell r="M38">
            <v>2423</v>
          </cell>
          <cell r="N38">
            <v>45749</v>
          </cell>
          <cell r="O38">
            <v>24485</v>
          </cell>
          <cell r="P38">
            <v>690</v>
          </cell>
          <cell r="Q38">
            <v>76</v>
          </cell>
          <cell r="R38">
            <v>425</v>
          </cell>
          <cell r="S38">
            <v>155</v>
          </cell>
          <cell r="T38">
            <v>136</v>
          </cell>
          <cell r="U38">
            <v>252</v>
          </cell>
          <cell r="V38">
            <v>35</v>
          </cell>
          <cell r="W38">
            <v>80</v>
          </cell>
          <cell r="X38">
            <v>211</v>
          </cell>
          <cell r="Y38">
            <v>6225</v>
          </cell>
          <cell r="Z38">
            <v>1998</v>
          </cell>
          <cell r="AA38">
            <v>44115</v>
          </cell>
        </row>
        <row r="39">
          <cell r="A39">
            <v>30376</v>
          </cell>
          <cell r="B39">
            <v>16078</v>
          </cell>
          <cell r="C39">
            <v>1048</v>
          </cell>
          <cell r="D39">
            <v>62</v>
          </cell>
          <cell r="E39">
            <v>675</v>
          </cell>
          <cell r="F39">
            <v>440</v>
          </cell>
          <cell r="G39">
            <v>143</v>
          </cell>
          <cell r="H39">
            <v>290</v>
          </cell>
          <cell r="I39">
            <v>22</v>
          </cell>
          <cell r="J39">
            <v>154</v>
          </cell>
          <cell r="K39">
            <v>333</v>
          </cell>
          <cell r="L39">
            <v>10599</v>
          </cell>
          <cell r="M39">
            <v>2407</v>
          </cell>
          <cell r="N39">
            <v>45854</v>
          </cell>
          <cell r="O39">
            <v>23096</v>
          </cell>
          <cell r="P39">
            <v>671</v>
          </cell>
          <cell r="Q39">
            <v>81</v>
          </cell>
          <cell r="R39">
            <v>412</v>
          </cell>
          <cell r="S39">
            <v>151</v>
          </cell>
          <cell r="T39">
            <v>133</v>
          </cell>
          <cell r="U39">
            <v>231</v>
          </cell>
          <cell r="V39">
            <v>34</v>
          </cell>
          <cell r="W39">
            <v>84</v>
          </cell>
          <cell r="X39">
            <v>200</v>
          </cell>
          <cell r="Y39">
            <v>6311</v>
          </cell>
          <cell r="Z39">
            <v>2007</v>
          </cell>
          <cell r="AA39">
            <v>42674</v>
          </cell>
        </row>
        <row r="40">
          <cell r="A40">
            <v>30407</v>
          </cell>
          <cell r="B40">
            <v>16233</v>
          </cell>
          <cell r="C40">
            <v>1044</v>
          </cell>
          <cell r="D40">
            <v>58</v>
          </cell>
          <cell r="E40">
            <v>667</v>
          </cell>
          <cell r="F40">
            <v>443</v>
          </cell>
          <cell r="G40">
            <v>136</v>
          </cell>
          <cell r="H40">
            <v>275</v>
          </cell>
          <cell r="I40">
            <v>22</v>
          </cell>
          <cell r="J40">
            <v>144</v>
          </cell>
          <cell r="K40">
            <v>322</v>
          </cell>
          <cell r="L40">
            <v>10364</v>
          </cell>
          <cell r="M40">
            <v>2346</v>
          </cell>
          <cell r="N40">
            <v>45559</v>
          </cell>
          <cell r="O40">
            <v>21665</v>
          </cell>
          <cell r="P40">
            <v>612</v>
          </cell>
          <cell r="Q40">
            <v>85</v>
          </cell>
          <cell r="R40">
            <v>403</v>
          </cell>
          <cell r="S40">
            <v>142</v>
          </cell>
          <cell r="T40">
            <v>135</v>
          </cell>
          <cell r="U40">
            <v>237</v>
          </cell>
          <cell r="V40">
            <v>32</v>
          </cell>
          <cell r="W40">
            <v>80</v>
          </cell>
          <cell r="X40">
            <v>193</v>
          </cell>
          <cell r="Y40">
            <v>6572</v>
          </cell>
          <cell r="Z40">
            <v>1970</v>
          </cell>
          <cell r="AA40">
            <v>41233</v>
          </cell>
        </row>
        <row r="41">
          <cell r="A41">
            <v>30437</v>
          </cell>
          <cell r="B41">
            <v>16336</v>
          </cell>
          <cell r="C41">
            <v>1056</v>
          </cell>
          <cell r="D41">
            <v>60</v>
          </cell>
          <cell r="E41">
            <v>655</v>
          </cell>
          <cell r="F41">
            <v>434</v>
          </cell>
          <cell r="G41">
            <v>120</v>
          </cell>
          <cell r="H41">
            <v>273</v>
          </cell>
          <cell r="I41">
            <v>23</v>
          </cell>
          <cell r="J41">
            <v>146</v>
          </cell>
          <cell r="K41">
            <v>312</v>
          </cell>
          <cell r="L41">
            <v>10233</v>
          </cell>
          <cell r="M41">
            <v>2321</v>
          </cell>
          <cell r="N41">
            <v>45206</v>
          </cell>
          <cell r="O41">
            <v>20221</v>
          </cell>
          <cell r="P41">
            <v>577</v>
          </cell>
          <cell r="Q41">
            <v>86</v>
          </cell>
          <cell r="R41">
            <v>396</v>
          </cell>
          <cell r="S41">
            <v>155</v>
          </cell>
          <cell r="T41">
            <v>140</v>
          </cell>
          <cell r="U41">
            <v>235</v>
          </cell>
          <cell r="V41">
            <v>42</v>
          </cell>
          <cell r="W41">
            <v>78</v>
          </cell>
          <cell r="X41">
            <v>184</v>
          </cell>
          <cell r="Y41">
            <v>6695</v>
          </cell>
          <cell r="Z41">
            <v>1942</v>
          </cell>
          <cell r="AA41">
            <v>39617</v>
          </cell>
        </row>
        <row r="42">
          <cell r="A42">
            <v>30468</v>
          </cell>
          <cell r="B42">
            <v>16514</v>
          </cell>
          <cell r="C42">
            <v>1050</v>
          </cell>
          <cell r="D42">
            <v>65</v>
          </cell>
          <cell r="E42">
            <v>641</v>
          </cell>
          <cell r="F42">
            <v>455</v>
          </cell>
          <cell r="G42">
            <v>117</v>
          </cell>
          <cell r="H42">
            <v>276</v>
          </cell>
          <cell r="I42">
            <v>24</v>
          </cell>
          <cell r="J42">
            <v>140</v>
          </cell>
          <cell r="K42">
            <v>308</v>
          </cell>
          <cell r="L42">
            <v>10018</v>
          </cell>
          <cell r="M42">
            <v>2332</v>
          </cell>
          <cell r="N42">
            <v>45023</v>
          </cell>
          <cell r="O42">
            <v>19131</v>
          </cell>
          <cell r="P42">
            <v>549</v>
          </cell>
          <cell r="Q42">
            <v>91</v>
          </cell>
          <cell r="R42">
            <v>402</v>
          </cell>
          <cell r="S42">
            <v>156</v>
          </cell>
          <cell r="T42">
            <v>137</v>
          </cell>
          <cell r="U42">
            <v>236</v>
          </cell>
          <cell r="V42">
            <v>35</v>
          </cell>
          <cell r="W42">
            <v>73</v>
          </cell>
          <cell r="X42">
            <v>191</v>
          </cell>
          <cell r="Y42">
            <v>6831</v>
          </cell>
          <cell r="Z42">
            <v>1870</v>
          </cell>
          <cell r="AA42">
            <v>38416</v>
          </cell>
        </row>
        <row r="43">
          <cell r="A43">
            <v>30498</v>
          </cell>
          <cell r="B43">
            <v>16738</v>
          </cell>
          <cell r="C43">
            <v>1018</v>
          </cell>
          <cell r="D43">
            <v>70</v>
          </cell>
          <cell r="E43">
            <v>648</v>
          </cell>
          <cell r="F43">
            <v>439</v>
          </cell>
          <cell r="G43">
            <v>117</v>
          </cell>
          <cell r="H43">
            <v>290</v>
          </cell>
          <cell r="I43">
            <v>20</v>
          </cell>
          <cell r="J43">
            <v>145</v>
          </cell>
          <cell r="K43">
            <v>298</v>
          </cell>
          <cell r="L43">
            <v>9806</v>
          </cell>
          <cell r="M43">
            <v>2240</v>
          </cell>
          <cell r="N43">
            <v>44752</v>
          </cell>
          <cell r="O43">
            <v>17877</v>
          </cell>
          <cell r="P43">
            <v>572</v>
          </cell>
          <cell r="Q43">
            <v>88</v>
          </cell>
          <cell r="R43">
            <v>402</v>
          </cell>
          <cell r="S43">
            <v>156</v>
          </cell>
          <cell r="T43">
            <v>136</v>
          </cell>
          <cell r="U43">
            <v>233</v>
          </cell>
          <cell r="V43">
            <v>60</v>
          </cell>
          <cell r="W43">
            <v>78</v>
          </cell>
          <cell r="X43">
            <v>187</v>
          </cell>
          <cell r="Y43">
            <v>6962</v>
          </cell>
          <cell r="Z43">
            <v>1855</v>
          </cell>
          <cell r="AA43">
            <v>37255</v>
          </cell>
        </row>
        <row r="44">
          <cell r="A44">
            <v>30529</v>
          </cell>
          <cell r="B44">
            <v>16837</v>
          </cell>
          <cell r="C44">
            <v>971</v>
          </cell>
          <cell r="D44">
            <v>68</v>
          </cell>
          <cell r="E44">
            <v>613</v>
          </cell>
          <cell r="F44">
            <v>434</v>
          </cell>
          <cell r="G44">
            <v>118</v>
          </cell>
          <cell r="H44">
            <v>272</v>
          </cell>
          <cell r="I44">
            <v>20</v>
          </cell>
          <cell r="J44">
            <v>141</v>
          </cell>
          <cell r="K44">
            <v>289</v>
          </cell>
          <cell r="L44">
            <v>9538</v>
          </cell>
          <cell r="M44">
            <v>2155</v>
          </cell>
          <cell r="N44">
            <v>44228</v>
          </cell>
          <cell r="O44">
            <v>16753</v>
          </cell>
          <cell r="P44">
            <v>546</v>
          </cell>
          <cell r="Q44">
            <v>83</v>
          </cell>
          <cell r="R44">
            <v>390</v>
          </cell>
          <cell r="S44">
            <v>161</v>
          </cell>
          <cell r="T44">
            <v>139</v>
          </cell>
          <cell r="U44">
            <v>198</v>
          </cell>
          <cell r="V44">
            <v>64</v>
          </cell>
          <cell r="W44">
            <v>78</v>
          </cell>
          <cell r="X44">
            <v>176</v>
          </cell>
          <cell r="Y44">
            <v>7053</v>
          </cell>
          <cell r="Z44">
            <v>1828</v>
          </cell>
          <cell r="AA44">
            <v>35943</v>
          </cell>
        </row>
        <row r="45">
          <cell r="A45">
            <v>30560</v>
          </cell>
          <cell r="B45">
            <v>16877</v>
          </cell>
          <cell r="C45">
            <v>969</v>
          </cell>
          <cell r="D45">
            <v>66</v>
          </cell>
          <cell r="E45">
            <v>602</v>
          </cell>
          <cell r="F45">
            <v>424</v>
          </cell>
          <cell r="G45">
            <v>108</v>
          </cell>
          <cell r="H45">
            <v>275</v>
          </cell>
          <cell r="I45">
            <v>27</v>
          </cell>
          <cell r="J45">
            <v>134</v>
          </cell>
          <cell r="K45">
            <v>292</v>
          </cell>
          <cell r="L45">
            <v>9313</v>
          </cell>
          <cell r="M45">
            <v>2181</v>
          </cell>
          <cell r="N45">
            <v>43864</v>
          </cell>
          <cell r="O45">
            <v>15900</v>
          </cell>
          <cell r="P45">
            <v>554</v>
          </cell>
          <cell r="Q45">
            <v>84</v>
          </cell>
          <cell r="R45">
            <v>386</v>
          </cell>
          <cell r="S45">
            <v>171</v>
          </cell>
          <cell r="T45">
            <v>135</v>
          </cell>
          <cell r="U45">
            <v>234</v>
          </cell>
          <cell r="V45">
            <v>61</v>
          </cell>
          <cell r="W45">
            <v>78</v>
          </cell>
          <cell r="X45">
            <v>182</v>
          </cell>
          <cell r="Y45">
            <v>7164</v>
          </cell>
          <cell r="Z45">
            <v>1815</v>
          </cell>
          <cell r="AA45">
            <v>35196</v>
          </cell>
        </row>
        <row r="46">
          <cell r="A46">
            <v>30590</v>
          </cell>
          <cell r="B46">
            <v>16769</v>
          </cell>
          <cell r="C46">
            <v>967</v>
          </cell>
          <cell r="D46">
            <v>70</v>
          </cell>
          <cell r="E46">
            <v>609</v>
          </cell>
          <cell r="F46">
            <v>434</v>
          </cell>
          <cell r="G46">
            <v>105</v>
          </cell>
          <cell r="H46">
            <v>338</v>
          </cell>
          <cell r="I46">
            <v>32</v>
          </cell>
          <cell r="J46">
            <v>150</v>
          </cell>
          <cell r="K46">
            <v>284</v>
          </cell>
          <cell r="L46">
            <v>8993</v>
          </cell>
          <cell r="M46">
            <v>2155</v>
          </cell>
          <cell r="N46">
            <v>43243</v>
          </cell>
          <cell r="O46">
            <v>15119</v>
          </cell>
          <cell r="P46">
            <v>553</v>
          </cell>
          <cell r="Q46">
            <v>82</v>
          </cell>
          <cell r="R46">
            <v>359</v>
          </cell>
          <cell r="S46">
            <v>175</v>
          </cell>
          <cell r="T46">
            <v>123</v>
          </cell>
          <cell r="U46">
            <v>267</v>
          </cell>
          <cell r="V46">
            <v>67</v>
          </cell>
          <cell r="W46">
            <v>83</v>
          </cell>
          <cell r="X46">
            <v>184</v>
          </cell>
          <cell r="Y46">
            <v>7169</v>
          </cell>
          <cell r="Z46">
            <v>1822</v>
          </cell>
          <cell r="AA46">
            <v>34257</v>
          </cell>
        </row>
        <row r="47">
          <cell r="A47">
            <v>30621</v>
          </cell>
          <cell r="B47">
            <v>16706</v>
          </cell>
          <cell r="C47">
            <v>979</v>
          </cell>
          <cell r="D47">
            <v>74</v>
          </cell>
          <cell r="E47">
            <v>627</v>
          </cell>
          <cell r="F47">
            <v>426</v>
          </cell>
          <cell r="G47">
            <v>111</v>
          </cell>
          <cell r="H47">
            <v>345</v>
          </cell>
          <cell r="I47">
            <v>45</v>
          </cell>
          <cell r="J47">
            <v>155</v>
          </cell>
          <cell r="K47">
            <v>274</v>
          </cell>
          <cell r="L47">
            <v>8634</v>
          </cell>
          <cell r="M47">
            <v>2151</v>
          </cell>
          <cell r="N47">
            <v>42817</v>
          </cell>
          <cell r="O47">
            <v>14749</v>
          </cell>
          <cell r="P47">
            <v>571</v>
          </cell>
          <cell r="Q47">
            <v>85</v>
          </cell>
          <cell r="R47">
            <v>358</v>
          </cell>
          <cell r="S47">
            <v>165</v>
          </cell>
          <cell r="T47">
            <v>122</v>
          </cell>
          <cell r="U47">
            <v>273</v>
          </cell>
          <cell r="V47">
            <v>67</v>
          </cell>
          <cell r="W47">
            <v>90</v>
          </cell>
          <cell r="X47">
            <v>199</v>
          </cell>
          <cell r="Y47">
            <v>7348</v>
          </cell>
          <cell r="Z47">
            <v>1833</v>
          </cell>
          <cell r="AA47">
            <v>34106</v>
          </cell>
        </row>
        <row r="48">
          <cell r="A48">
            <v>30651</v>
          </cell>
          <cell r="B48">
            <v>16444</v>
          </cell>
          <cell r="C48">
            <v>1033</v>
          </cell>
          <cell r="D48">
            <v>73</v>
          </cell>
          <cell r="E48">
            <v>647</v>
          </cell>
          <cell r="F48">
            <v>401</v>
          </cell>
          <cell r="G48">
            <v>107</v>
          </cell>
          <cell r="H48">
            <v>348</v>
          </cell>
          <cell r="I48">
            <v>56</v>
          </cell>
          <cell r="J48">
            <v>155</v>
          </cell>
          <cell r="K48">
            <v>290</v>
          </cell>
          <cell r="L48">
            <v>8322</v>
          </cell>
          <cell r="M48">
            <v>2155</v>
          </cell>
          <cell r="N48">
            <v>42156</v>
          </cell>
          <cell r="O48">
            <v>14485</v>
          </cell>
          <cell r="P48">
            <v>566</v>
          </cell>
          <cell r="Q48">
            <v>91</v>
          </cell>
          <cell r="R48">
            <v>356</v>
          </cell>
          <cell r="S48">
            <v>161</v>
          </cell>
          <cell r="T48">
            <v>125</v>
          </cell>
          <cell r="U48">
            <v>253</v>
          </cell>
          <cell r="V48">
            <v>65</v>
          </cell>
          <cell r="W48">
            <v>86</v>
          </cell>
          <cell r="X48">
            <v>230</v>
          </cell>
          <cell r="Y48">
            <v>7345</v>
          </cell>
          <cell r="Z48">
            <v>1832</v>
          </cell>
          <cell r="AA48">
            <v>33871</v>
          </cell>
        </row>
        <row r="49">
          <cell r="A49">
            <v>30682</v>
          </cell>
          <cell r="B49">
            <v>16205</v>
          </cell>
          <cell r="C49">
            <v>1019</v>
          </cell>
          <cell r="D49">
            <v>77</v>
          </cell>
          <cell r="E49">
            <v>673</v>
          </cell>
          <cell r="F49">
            <v>388</v>
          </cell>
          <cell r="G49">
            <v>118</v>
          </cell>
          <cell r="H49">
            <v>378</v>
          </cell>
          <cell r="I49">
            <v>58</v>
          </cell>
          <cell r="J49">
            <v>169</v>
          </cell>
          <cell r="K49">
            <v>253</v>
          </cell>
          <cell r="L49">
            <v>8012</v>
          </cell>
          <cell r="M49">
            <v>2114</v>
          </cell>
          <cell r="N49">
            <v>41717</v>
          </cell>
          <cell r="O49">
            <v>13907</v>
          </cell>
          <cell r="P49">
            <v>559</v>
          </cell>
          <cell r="Q49">
            <v>92</v>
          </cell>
          <cell r="R49">
            <v>400</v>
          </cell>
          <cell r="S49">
            <v>159</v>
          </cell>
          <cell r="T49">
            <v>116</v>
          </cell>
          <cell r="U49">
            <v>261</v>
          </cell>
          <cell r="V49">
            <v>62</v>
          </cell>
          <cell r="W49">
            <v>82</v>
          </cell>
          <cell r="X49">
            <v>249</v>
          </cell>
          <cell r="Y49">
            <v>7369</v>
          </cell>
          <cell r="Z49">
            <v>1866</v>
          </cell>
          <cell r="AA49">
            <v>33295</v>
          </cell>
        </row>
        <row r="50">
          <cell r="A50">
            <v>30713</v>
          </cell>
          <cell r="B50">
            <v>15959</v>
          </cell>
          <cell r="C50">
            <v>992</v>
          </cell>
          <cell r="D50">
            <v>83</v>
          </cell>
          <cell r="E50">
            <v>670</v>
          </cell>
          <cell r="F50">
            <v>369</v>
          </cell>
          <cell r="G50">
            <v>128</v>
          </cell>
          <cell r="H50">
            <v>349</v>
          </cell>
          <cell r="I50">
            <v>58</v>
          </cell>
          <cell r="J50">
            <v>179</v>
          </cell>
          <cell r="K50">
            <v>243</v>
          </cell>
          <cell r="L50">
            <v>7921</v>
          </cell>
          <cell r="M50">
            <v>2107</v>
          </cell>
          <cell r="N50">
            <v>41319</v>
          </cell>
          <cell r="O50">
            <v>13965</v>
          </cell>
          <cell r="P50">
            <v>551</v>
          </cell>
          <cell r="Q50">
            <v>92</v>
          </cell>
          <cell r="R50">
            <v>389</v>
          </cell>
          <cell r="S50">
            <v>144</v>
          </cell>
          <cell r="T50">
            <v>114</v>
          </cell>
          <cell r="U50">
            <v>262</v>
          </cell>
          <cell r="V50">
            <v>65</v>
          </cell>
          <cell r="W50">
            <v>91</v>
          </cell>
          <cell r="X50">
            <v>248</v>
          </cell>
          <cell r="Y50">
            <v>7577</v>
          </cell>
          <cell r="Z50">
            <v>1854</v>
          </cell>
          <cell r="AA50">
            <v>33650</v>
          </cell>
        </row>
        <row r="51">
          <cell r="A51">
            <v>30742</v>
          </cell>
          <cell r="B51">
            <v>15771</v>
          </cell>
          <cell r="C51">
            <v>972</v>
          </cell>
          <cell r="D51">
            <v>80</v>
          </cell>
          <cell r="E51">
            <v>667</v>
          </cell>
          <cell r="F51">
            <v>359</v>
          </cell>
          <cell r="G51">
            <v>129</v>
          </cell>
          <cell r="H51">
            <v>374</v>
          </cell>
          <cell r="I51">
            <v>62</v>
          </cell>
          <cell r="J51">
            <v>185</v>
          </cell>
          <cell r="K51">
            <v>239</v>
          </cell>
          <cell r="L51">
            <v>7617</v>
          </cell>
          <cell r="M51">
            <v>2123</v>
          </cell>
          <cell r="N51">
            <v>40705</v>
          </cell>
          <cell r="O51">
            <v>14097</v>
          </cell>
          <cell r="P51">
            <v>550</v>
          </cell>
          <cell r="Q51">
            <v>88</v>
          </cell>
          <cell r="R51">
            <v>380</v>
          </cell>
          <cell r="S51">
            <v>141</v>
          </cell>
          <cell r="T51">
            <v>110</v>
          </cell>
          <cell r="U51">
            <v>288</v>
          </cell>
          <cell r="V51">
            <v>65</v>
          </cell>
          <cell r="W51">
            <v>93</v>
          </cell>
          <cell r="X51">
            <v>256</v>
          </cell>
          <cell r="Y51">
            <v>7812</v>
          </cell>
          <cell r="Z51">
            <v>1842</v>
          </cell>
          <cell r="AA51">
            <v>34147</v>
          </cell>
        </row>
        <row r="52">
          <cell r="A52">
            <v>30773</v>
          </cell>
          <cell r="B52">
            <v>15526</v>
          </cell>
          <cell r="C52">
            <v>940</v>
          </cell>
          <cell r="D52">
            <v>79</v>
          </cell>
          <cell r="E52">
            <v>659</v>
          </cell>
          <cell r="F52">
            <v>375</v>
          </cell>
          <cell r="G52">
            <v>128</v>
          </cell>
          <cell r="H52">
            <v>367</v>
          </cell>
          <cell r="I52">
            <v>62</v>
          </cell>
          <cell r="J52">
            <v>195</v>
          </cell>
          <cell r="K52">
            <v>239</v>
          </cell>
          <cell r="L52">
            <v>7367</v>
          </cell>
          <cell r="M52">
            <v>2105</v>
          </cell>
          <cell r="N52">
            <v>40049</v>
          </cell>
          <cell r="O52">
            <v>14365</v>
          </cell>
          <cell r="P52">
            <v>593</v>
          </cell>
          <cell r="Q52">
            <v>86</v>
          </cell>
          <cell r="R52">
            <v>385</v>
          </cell>
          <cell r="S52">
            <v>142</v>
          </cell>
          <cell r="T52">
            <v>104</v>
          </cell>
          <cell r="U52">
            <v>270</v>
          </cell>
          <cell r="V52">
            <v>68</v>
          </cell>
          <cell r="W52">
            <v>88</v>
          </cell>
          <cell r="X52">
            <v>256</v>
          </cell>
          <cell r="Y52">
            <v>8009</v>
          </cell>
          <cell r="Z52">
            <v>1803</v>
          </cell>
          <cell r="AA52">
            <v>34725</v>
          </cell>
        </row>
        <row r="53">
          <cell r="A53">
            <v>30803</v>
          </cell>
          <cell r="B53">
            <v>15369</v>
          </cell>
          <cell r="C53">
            <v>915</v>
          </cell>
          <cell r="D53">
            <v>81</v>
          </cell>
          <cell r="E53">
            <v>663</v>
          </cell>
          <cell r="F53">
            <v>377</v>
          </cell>
          <cell r="G53">
            <v>135</v>
          </cell>
          <cell r="H53">
            <v>410</v>
          </cell>
          <cell r="I53">
            <v>66</v>
          </cell>
          <cell r="J53">
            <v>196</v>
          </cell>
          <cell r="K53">
            <v>238</v>
          </cell>
          <cell r="L53">
            <v>7235</v>
          </cell>
          <cell r="M53">
            <v>2106</v>
          </cell>
          <cell r="N53">
            <v>39793</v>
          </cell>
          <cell r="O53">
            <v>14820</v>
          </cell>
          <cell r="P53">
            <v>615</v>
          </cell>
          <cell r="Q53">
            <v>80</v>
          </cell>
          <cell r="R53">
            <v>377</v>
          </cell>
          <cell r="S53">
            <v>139</v>
          </cell>
          <cell r="T53">
            <v>92</v>
          </cell>
          <cell r="U53">
            <v>295</v>
          </cell>
          <cell r="V53">
            <v>58</v>
          </cell>
          <cell r="W53">
            <v>92</v>
          </cell>
          <cell r="X53">
            <v>249</v>
          </cell>
          <cell r="Y53">
            <v>8222</v>
          </cell>
          <cell r="Z53">
            <v>1820</v>
          </cell>
          <cell r="AA53">
            <v>35433</v>
          </cell>
        </row>
        <row r="54">
          <cell r="A54">
            <v>30834</v>
          </cell>
          <cell r="B54">
            <v>15227</v>
          </cell>
          <cell r="C54">
            <v>895</v>
          </cell>
          <cell r="D54">
            <v>76</v>
          </cell>
          <cell r="E54">
            <v>674</v>
          </cell>
          <cell r="F54">
            <v>368</v>
          </cell>
          <cell r="G54">
            <v>135</v>
          </cell>
          <cell r="H54">
            <v>431</v>
          </cell>
          <cell r="I54">
            <v>73</v>
          </cell>
          <cell r="J54">
            <v>194</v>
          </cell>
          <cell r="K54">
            <v>231</v>
          </cell>
          <cell r="L54">
            <v>7139</v>
          </cell>
          <cell r="M54">
            <v>2092</v>
          </cell>
          <cell r="N54">
            <v>39633</v>
          </cell>
          <cell r="O54">
            <v>15285</v>
          </cell>
          <cell r="P54">
            <v>592</v>
          </cell>
          <cell r="Q54">
            <v>76</v>
          </cell>
          <cell r="R54">
            <v>365</v>
          </cell>
          <cell r="S54">
            <v>140</v>
          </cell>
          <cell r="T54">
            <v>88</v>
          </cell>
          <cell r="U54">
            <v>301</v>
          </cell>
          <cell r="V54">
            <v>60</v>
          </cell>
          <cell r="W54">
            <v>98</v>
          </cell>
          <cell r="X54">
            <v>243</v>
          </cell>
          <cell r="Y54">
            <v>8366</v>
          </cell>
          <cell r="Z54">
            <v>1842</v>
          </cell>
          <cell r="AA54">
            <v>36120</v>
          </cell>
        </row>
        <row r="55">
          <cell r="A55">
            <v>30864</v>
          </cell>
          <cell r="B55">
            <v>14936</v>
          </cell>
          <cell r="C55">
            <v>906</v>
          </cell>
          <cell r="D55">
            <v>65</v>
          </cell>
          <cell r="E55">
            <v>682</v>
          </cell>
          <cell r="F55">
            <v>360</v>
          </cell>
          <cell r="G55">
            <v>132</v>
          </cell>
          <cell r="H55">
            <v>430</v>
          </cell>
          <cell r="I55">
            <v>74</v>
          </cell>
          <cell r="J55">
            <v>185</v>
          </cell>
          <cell r="K55">
            <v>249</v>
          </cell>
          <cell r="L55">
            <v>6997</v>
          </cell>
          <cell r="M55">
            <v>2121</v>
          </cell>
          <cell r="N55">
            <v>39174</v>
          </cell>
          <cell r="O55">
            <v>15704</v>
          </cell>
          <cell r="P55">
            <v>591</v>
          </cell>
          <cell r="Q55">
            <v>73</v>
          </cell>
          <cell r="R55">
            <v>359</v>
          </cell>
          <cell r="S55">
            <v>140</v>
          </cell>
          <cell r="T55">
            <v>83</v>
          </cell>
          <cell r="U55">
            <v>309</v>
          </cell>
          <cell r="V55">
            <v>36</v>
          </cell>
          <cell r="W55">
            <v>98</v>
          </cell>
          <cell r="X55">
            <v>249</v>
          </cell>
          <cell r="Y55">
            <v>8537</v>
          </cell>
          <cell r="Z55">
            <v>1865</v>
          </cell>
          <cell r="AA55">
            <v>36822</v>
          </cell>
        </row>
        <row r="56">
          <cell r="A56">
            <v>30895</v>
          </cell>
          <cell r="B56">
            <v>14645</v>
          </cell>
          <cell r="C56">
            <v>887</v>
          </cell>
          <cell r="D56">
            <v>68</v>
          </cell>
          <cell r="E56">
            <v>699</v>
          </cell>
          <cell r="F56">
            <v>362</v>
          </cell>
          <cell r="G56">
            <v>133</v>
          </cell>
          <cell r="H56">
            <v>428</v>
          </cell>
          <cell r="I56">
            <v>74</v>
          </cell>
          <cell r="J56">
            <v>184</v>
          </cell>
          <cell r="K56">
            <v>239</v>
          </cell>
          <cell r="L56">
            <v>6857</v>
          </cell>
          <cell r="M56">
            <v>2081</v>
          </cell>
          <cell r="N56">
            <v>38839</v>
          </cell>
          <cell r="O56">
            <v>16298</v>
          </cell>
          <cell r="P56">
            <v>610</v>
          </cell>
          <cell r="Q56">
            <v>65</v>
          </cell>
          <cell r="R56">
            <v>344</v>
          </cell>
          <cell r="S56">
            <v>143</v>
          </cell>
          <cell r="T56">
            <v>100</v>
          </cell>
          <cell r="U56">
            <v>311</v>
          </cell>
          <cell r="V56">
            <v>33</v>
          </cell>
          <cell r="W56">
            <v>103</v>
          </cell>
          <cell r="X56">
            <v>264</v>
          </cell>
          <cell r="Y56">
            <v>8707</v>
          </cell>
          <cell r="Z56">
            <v>1857</v>
          </cell>
          <cell r="AA56">
            <v>37629</v>
          </cell>
        </row>
        <row r="57">
          <cell r="A57">
            <v>30926</v>
          </cell>
          <cell r="B57">
            <v>14424</v>
          </cell>
          <cell r="C57">
            <v>887</v>
          </cell>
          <cell r="D57">
            <v>71</v>
          </cell>
          <cell r="E57">
            <v>699</v>
          </cell>
          <cell r="F57">
            <v>352</v>
          </cell>
          <cell r="G57">
            <v>141</v>
          </cell>
          <cell r="H57">
            <v>464</v>
          </cell>
          <cell r="I57">
            <v>68</v>
          </cell>
          <cell r="J57">
            <v>190</v>
          </cell>
          <cell r="K57">
            <v>242</v>
          </cell>
          <cell r="L57">
            <v>6781</v>
          </cell>
          <cell r="M57">
            <v>2002</v>
          </cell>
          <cell r="N57">
            <v>38679</v>
          </cell>
          <cell r="O57">
            <v>16769</v>
          </cell>
          <cell r="P57">
            <v>600</v>
          </cell>
          <cell r="Q57">
            <v>72</v>
          </cell>
          <cell r="R57">
            <v>344</v>
          </cell>
          <cell r="S57">
            <v>129</v>
          </cell>
          <cell r="T57">
            <v>99</v>
          </cell>
          <cell r="U57">
            <v>286</v>
          </cell>
          <cell r="V57">
            <v>43</v>
          </cell>
          <cell r="W57">
            <v>110</v>
          </cell>
          <cell r="X57">
            <v>250</v>
          </cell>
          <cell r="Y57">
            <v>8736</v>
          </cell>
          <cell r="Z57">
            <v>1865</v>
          </cell>
          <cell r="AA57">
            <v>38132</v>
          </cell>
        </row>
        <row r="58">
          <cell r="A58">
            <v>30956</v>
          </cell>
          <cell r="B58">
            <v>14111</v>
          </cell>
          <cell r="C58">
            <v>877</v>
          </cell>
          <cell r="D58">
            <v>72</v>
          </cell>
          <cell r="E58">
            <v>684</v>
          </cell>
          <cell r="F58">
            <v>345</v>
          </cell>
          <cell r="G58">
            <v>143</v>
          </cell>
          <cell r="H58">
            <v>410</v>
          </cell>
          <cell r="I58">
            <v>66</v>
          </cell>
          <cell r="J58">
            <v>190</v>
          </cell>
          <cell r="K58">
            <v>253</v>
          </cell>
          <cell r="L58">
            <v>6780</v>
          </cell>
          <cell r="M58">
            <v>1990</v>
          </cell>
          <cell r="N58">
            <v>38259</v>
          </cell>
          <cell r="O58">
            <v>17326</v>
          </cell>
          <cell r="P58">
            <v>592</v>
          </cell>
          <cell r="Q58">
            <v>72</v>
          </cell>
          <cell r="R58">
            <v>346</v>
          </cell>
          <cell r="S58">
            <v>115</v>
          </cell>
          <cell r="T58">
            <v>98</v>
          </cell>
          <cell r="U58">
            <v>277</v>
          </cell>
          <cell r="V58">
            <v>38</v>
          </cell>
          <cell r="W58">
            <v>112</v>
          </cell>
          <cell r="X58">
            <v>242</v>
          </cell>
          <cell r="Y58">
            <v>8720</v>
          </cell>
          <cell r="Z58">
            <v>1870</v>
          </cell>
          <cell r="AA58">
            <v>38773</v>
          </cell>
        </row>
        <row r="59">
          <cell r="A59">
            <v>30987</v>
          </cell>
          <cell r="B59">
            <v>13732</v>
          </cell>
          <cell r="C59">
            <v>882</v>
          </cell>
          <cell r="D59">
            <v>71</v>
          </cell>
          <cell r="E59">
            <v>672</v>
          </cell>
          <cell r="F59">
            <v>326</v>
          </cell>
          <cell r="G59">
            <v>137</v>
          </cell>
          <cell r="H59">
            <v>399</v>
          </cell>
          <cell r="I59">
            <v>64</v>
          </cell>
          <cell r="J59">
            <v>180</v>
          </cell>
          <cell r="K59">
            <v>253</v>
          </cell>
          <cell r="L59">
            <v>6671</v>
          </cell>
          <cell r="M59">
            <v>1988</v>
          </cell>
          <cell r="N59">
            <v>37655</v>
          </cell>
          <cell r="O59">
            <v>17882</v>
          </cell>
          <cell r="P59">
            <v>589</v>
          </cell>
          <cell r="Q59">
            <v>66</v>
          </cell>
          <cell r="R59">
            <v>335</v>
          </cell>
          <cell r="S59">
            <v>120</v>
          </cell>
          <cell r="T59">
            <v>95</v>
          </cell>
          <cell r="U59">
            <v>273</v>
          </cell>
          <cell r="V59">
            <v>38</v>
          </cell>
          <cell r="W59">
            <v>98</v>
          </cell>
          <cell r="X59">
            <v>243</v>
          </cell>
          <cell r="Y59">
            <v>8837</v>
          </cell>
          <cell r="Z59">
            <v>1840</v>
          </cell>
          <cell r="AA59">
            <v>39461</v>
          </cell>
        </row>
        <row r="60">
          <cell r="A60">
            <v>31017</v>
          </cell>
          <cell r="B60">
            <v>13372</v>
          </cell>
          <cell r="C60">
            <v>822</v>
          </cell>
          <cell r="D60">
            <v>79</v>
          </cell>
          <cell r="E60">
            <v>678</v>
          </cell>
          <cell r="F60">
            <v>309</v>
          </cell>
          <cell r="G60">
            <v>143</v>
          </cell>
          <cell r="H60">
            <v>370</v>
          </cell>
          <cell r="I60">
            <v>49</v>
          </cell>
          <cell r="J60">
            <v>184</v>
          </cell>
          <cell r="K60">
            <v>267</v>
          </cell>
          <cell r="L60">
            <v>6575</v>
          </cell>
          <cell r="M60">
            <v>1930</v>
          </cell>
          <cell r="N60">
            <v>37053</v>
          </cell>
          <cell r="O60">
            <v>18517</v>
          </cell>
          <cell r="P60">
            <v>570</v>
          </cell>
          <cell r="Q60">
            <v>65</v>
          </cell>
          <cell r="R60">
            <v>321</v>
          </cell>
          <cell r="S60">
            <v>126</v>
          </cell>
          <cell r="T60">
            <v>91</v>
          </cell>
          <cell r="U60">
            <v>282</v>
          </cell>
          <cell r="V60">
            <v>30</v>
          </cell>
          <cell r="W60">
            <v>94</v>
          </cell>
          <cell r="X60">
            <v>232</v>
          </cell>
          <cell r="Y60">
            <v>8861</v>
          </cell>
          <cell r="Z60">
            <v>1860</v>
          </cell>
          <cell r="AA60">
            <v>40194</v>
          </cell>
        </row>
        <row r="61">
          <cell r="A61">
            <v>31048</v>
          </cell>
          <cell r="B61">
            <v>13177</v>
          </cell>
          <cell r="C61">
            <v>818</v>
          </cell>
          <cell r="D61">
            <v>77</v>
          </cell>
          <cell r="E61">
            <v>657</v>
          </cell>
          <cell r="F61">
            <v>304</v>
          </cell>
          <cell r="G61">
            <v>124</v>
          </cell>
          <cell r="H61">
            <v>368</v>
          </cell>
          <cell r="I61">
            <v>53</v>
          </cell>
          <cell r="J61">
            <v>174</v>
          </cell>
          <cell r="K61">
            <v>254</v>
          </cell>
          <cell r="L61">
            <v>6498</v>
          </cell>
          <cell r="M61">
            <v>2007</v>
          </cell>
          <cell r="N61">
            <v>36667</v>
          </cell>
          <cell r="O61">
            <v>19527</v>
          </cell>
          <cell r="P61">
            <v>600</v>
          </cell>
          <cell r="Q61">
            <v>66</v>
          </cell>
          <cell r="R61">
            <v>289</v>
          </cell>
          <cell r="S61">
            <v>141</v>
          </cell>
          <cell r="T61">
            <v>88</v>
          </cell>
          <cell r="U61">
            <v>281</v>
          </cell>
          <cell r="V61">
            <v>35</v>
          </cell>
          <cell r="W61">
            <v>91</v>
          </cell>
          <cell r="X61">
            <v>190</v>
          </cell>
          <cell r="Y61">
            <v>8967</v>
          </cell>
          <cell r="Z61">
            <v>1822</v>
          </cell>
          <cell r="AA61">
            <v>41443</v>
          </cell>
        </row>
        <row r="62">
          <cell r="A62">
            <v>31079</v>
          </cell>
          <cell r="B62">
            <v>12809</v>
          </cell>
          <cell r="C62">
            <v>823</v>
          </cell>
          <cell r="D62">
            <v>74</v>
          </cell>
          <cell r="E62">
            <v>688</v>
          </cell>
          <cell r="F62">
            <v>304</v>
          </cell>
          <cell r="G62">
            <v>113</v>
          </cell>
          <cell r="H62">
            <v>402</v>
          </cell>
          <cell r="I62">
            <v>52</v>
          </cell>
          <cell r="J62">
            <v>163</v>
          </cell>
          <cell r="K62">
            <v>268</v>
          </cell>
          <cell r="L62">
            <v>6483</v>
          </cell>
          <cell r="M62">
            <v>2000</v>
          </cell>
          <cell r="N62">
            <v>36245</v>
          </cell>
          <cell r="O62">
            <v>20519</v>
          </cell>
          <cell r="P62">
            <v>604</v>
          </cell>
          <cell r="Q62">
            <v>68</v>
          </cell>
          <cell r="R62">
            <v>297</v>
          </cell>
          <cell r="S62">
            <v>140</v>
          </cell>
          <cell r="T62">
            <v>85</v>
          </cell>
          <cell r="U62">
            <v>284</v>
          </cell>
          <cell r="V62">
            <v>33</v>
          </cell>
          <cell r="W62">
            <v>85</v>
          </cell>
          <cell r="X62">
            <v>180</v>
          </cell>
          <cell r="Y62">
            <v>9114</v>
          </cell>
          <cell r="Z62">
            <v>1844</v>
          </cell>
          <cell r="AA62">
            <v>42769</v>
          </cell>
        </row>
        <row r="63">
          <cell r="A63">
            <v>31107</v>
          </cell>
          <cell r="B63">
            <v>12537</v>
          </cell>
          <cell r="C63">
            <v>848</v>
          </cell>
          <cell r="D63">
            <v>83</v>
          </cell>
          <cell r="E63">
            <v>706</v>
          </cell>
          <cell r="F63">
            <v>298</v>
          </cell>
          <cell r="G63">
            <v>113</v>
          </cell>
          <cell r="H63">
            <v>415</v>
          </cell>
          <cell r="I63">
            <v>54</v>
          </cell>
          <cell r="J63">
            <v>157</v>
          </cell>
          <cell r="K63">
            <v>268</v>
          </cell>
          <cell r="L63">
            <v>6611</v>
          </cell>
          <cell r="M63">
            <v>2011</v>
          </cell>
          <cell r="N63">
            <v>36243</v>
          </cell>
          <cell r="O63">
            <v>21964</v>
          </cell>
          <cell r="P63">
            <v>603</v>
          </cell>
          <cell r="Q63">
            <v>70</v>
          </cell>
          <cell r="R63">
            <v>297</v>
          </cell>
          <cell r="S63">
            <v>152</v>
          </cell>
          <cell r="T63">
            <v>92</v>
          </cell>
          <cell r="U63">
            <v>290</v>
          </cell>
          <cell r="V63">
            <v>32</v>
          </cell>
          <cell r="W63">
            <v>91</v>
          </cell>
          <cell r="X63">
            <v>175</v>
          </cell>
          <cell r="Y63">
            <v>9216</v>
          </cell>
          <cell r="Z63">
            <v>1859</v>
          </cell>
          <cell r="AA63">
            <v>44327</v>
          </cell>
        </row>
        <row r="64">
          <cell r="A64">
            <v>31138</v>
          </cell>
          <cell r="B64">
            <v>12240</v>
          </cell>
          <cell r="C64">
            <v>858</v>
          </cell>
          <cell r="D64">
            <v>85</v>
          </cell>
          <cell r="E64">
            <v>724</v>
          </cell>
          <cell r="F64">
            <v>290</v>
          </cell>
          <cell r="G64">
            <v>111</v>
          </cell>
          <cell r="H64">
            <v>420</v>
          </cell>
          <cell r="I64">
            <v>53</v>
          </cell>
          <cell r="J64">
            <v>157</v>
          </cell>
          <cell r="K64">
            <v>285</v>
          </cell>
          <cell r="L64">
            <v>6699</v>
          </cell>
          <cell r="M64">
            <v>2001</v>
          </cell>
          <cell r="N64">
            <v>36102</v>
          </cell>
          <cell r="O64">
            <v>23180</v>
          </cell>
          <cell r="P64">
            <v>587</v>
          </cell>
          <cell r="Q64">
            <v>67</v>
          </cell>
          <cell r="R64">
            <v>291</v>
          </cell>
          <cell r="S64">
            <v>157</v>
          </cell>
          <cell r="T64">
            <v>105</v>
          </cell>
          <cell r="U64">
            <v>305</v>
          </cell>
          <cell r="V64">
            <v>32</v>
          </cell>
          <cell r="W64">
            <v>86</v>
          </cell>
          <cell r="X64">
            <v>172</v>
          </cell>
          <cell r="Y64">
            <v>9510</v>
          </cell>
          <cell r="Z64">
            <v>1934</v>
          </cell>
          <cell r="AA64">
            <v>46052</v>
          </cell>
        </row>
        <row r="65">
          <cell r="A65">
            <v>31168</v>
          </cell>
          <cell r="B65">
            <v>11973</v>
          </cell>
          <cell r="C65">
            <v>881</v>
          </cell>
          <cell r="D65">
            <v>81</v>
          </cell>
          <cell r="E65">
            <v>725</v>
          </cell>
          <cell r="F65">
            <v>281</v>
          </cell>
          <cell r="G65">
            <v>110</v>
          </cell>
          <cell r="H65">
            <v>396</v>
          </cell>
          <cell r="I65">
            <v>48</v>
          </cell>
          <cell r="J65">
            <v>174</v>
          </cell>
          <cell r="K65">
            <v>291</v>
          </cell>
          <cell r="L65">
            <v>6596</v>
          </cell>
          <cell r="M65">
            <v>1998</v>
          </cell>
          <cell r="N65">
            <v>35478</v>
          </cell>
          <cell r="O65">
            <v>24212</v>
          </cell>
          <cell r="P65">
            <v>587</v>
          </cell>
          <cell r="Q65">
            <v>74</v>
          </cell>
          <cell r="R65">
            <v>305</v>
          </cell>
          <cell r="S65">
            <v>156</v>
          </cell>
          <cell r="T65">
            <v>113</v>
          </cell>
          <cell r="U65">
            <v>278</v>
          </cell>
          <cell r="V65">
            <v>32</v>
          </cell>
          <cell r="W65">
            <v>80</v>
          </cell>
          <cell r="X65">
            <v>179</v>
          </cell>
          <cell r="Y65">
            <v>9553</v>
          </cell>
          <cell r="Z65">
            <v>1968</v>
          </cell>
          <cell r="AA65">
            <v>47085</v>
          </cell>
        </row>
        <row r="66">
          <cell r="A66">
            <v>31199</v>
          </cell>
          <cell r="B66">
            <v>11750</v>
          </cell>
          <cell r="C66">
            <v>898</v>
          </cell>
          <cell r="D66">
            <v>100</v>
          </cell>
          <cell r="E66">
            <v>731</v>
          </cell>
          <cell r="F66">
            <v>268</v>
          </cell>
          <cell r="G66">
            <v>104</v>
          </cell>
          <cell r="H66">
            <v>411</v>
          </cell>
          <cell r="I66">
            <v>82</v>
          </cell>
          <cell r="J66">
            <v>184</v>
          </cell>
          <cell r="K66">
            <v>284</v>
          </cell>
          <cell r="L66">
            <v>6632</v>
          </cell>
          <cell r="M66">
            <v>2007</v>
          </cell>
          <cell r="N66">
            <v>35272</v>
          </cell>
          <cell r="O66">
            <v>25368</v>
          </cell>
          <cell r="P66">
            <v>599</v>
          </cell>
          <cell r="Q66">
            <v>75</v>
          </cell>
          <cell r="R66">
            <v>305</v>
          </cell>
          <cell r="S66">
            <v>156</v>
          </cell>
          <cell r="T66">
            <v>113</v>
          </cell>
          <cell r="U66">
            <v>302</v>
          </cell>
          <cell r="V66">
            <v>63</v>
          </cell>
          <cell r="W66">
            <v>76</v>
          </cell>
          <cell r="X66">
            <v>177</v>
          </cell>
          <cell r="Y66">
            <v>9646</v>
          </cell>
          <cell r="Z66">
            <v>2000</v>
          </cell>
          <cell r="AA66">
            <v>48536</v>
          </cell>
        </row>
        <row r="67">
          <cell r="A67">
            <v>31229</v>
          </cell>
          <cell r="B67">
            <v>11592</v>
          </cell>
          <cell r="C67">
            <v>916</v>
          </cell>
          <cell r="D67">
            <v>112</v>
          </cell>
          <cell r="E67">
            <v>714</v>
          </cell>
          <cell r="F67">
            <v>272</v>
          </cell>
          <cell r="G67">
            <v>109</v>
          </cell>
          <cell r="H67">
            <v>412</v>
          </cell>
          <cell r="I67">
            <v>85</v>
          </cell>
          <cell r="J67">
            <v>183</v>
          </cell>
          <cell r="K67">
            <v>286</v>
          </cell>
          <cell r="L67">
            <v>6702</v>
          </cell>
          <cell r="M67">
            <v>1979</v>
          </cell>
          <cell r="N67">
            <v>35122</v>
          </cell>
          <cell r="O67">
            <v>26375</v>
          </cell>
          <cell r="P67">
            <v>602</v>
          </cell>
          <cell r="Q67">
            <v>78</v>
          </cell>
          <cell r="R67">
            <v>302</v>
          </cell>
          <cell r="S67">
            <v>157</v>
          </cell>
          <cell r="T67">
            <v>113</v>
          </cell>
          <cell r="U67">
            <v>305</v>
          </cell>
          <cell r="V67">
            <v>65</v>
          </cell>
          <cell r="W67">
            <v>71</v>
          </cell>
          <cell r="X67">
            <v>173</v>
          </cell>
          <cell r="Y67">
            <v>9747</v>
          </cell>
          <cell r="Z67">
            <v>2021</v>
          </cell>
          <cell r="AA67">
            <v>49604</v>
          </cell>
        </row>
        <row r="68">
          <cell r="A68">
            <v>31260</v>
          </cell>
          <cell r="B68">
            <v>11659</v>
          </cell>
          <cell r="C68">
            <v>883</v>
          </cell>
          <cell r="D68">
            <v>118</v>
          </cell>
          <cell r="E68">
            <v>728</v>
          </cell>
          <cell r="F68">
            <v>264</v>
          </cell>
          <cell r="G68">
            <v>113</v>
          </cell>
          <cell r="H68">
            <v>424</v>
          </cell>
          <cell r="I68">
            <v>94</v>
          </cell>
          <cell r="J68">
            <v>197</v>
          </cell>
          <cell r="K68">
            <v>288</v>
          </cell>
          <cell r="L68">
            <v>6803</v>
          </cell>
          <cell r="M68">
            <v>1995</v>
          </cell>
          <cell r="N68">
            <v>35243</v>
          </cell>
          <cell r="O68">
            <v>27285</v>
          </cell>
          <cell r="P68">
            <v>610</v>
          </cell>
          <cell r="Q68">
            <v>82</v>
          </cell>
          <cell r="R68">
            <v>318</v>
          </cell>
          <cell r="S68">
            <v>159</v>
          </cell>
          <cell r="T68">
            <v>101</v>
          </cell>
          <cell r="U68">
            <v>300</v>
          </cell>
          <cell r="V68">
            <v>63</v>
          </cell>
          <cell r="W68">
            <v>72</v>
          </cell>
          <cell r="X68">
            <v>151</v>
          </cell>
          <cell r="Y68">
            <v>9637</v>
          </cell>
          <cell r="Z68">
            <v>2034</v>
          </cell>
          <cell r="AA68">
            <v>50568</v>
          </cell>
        </row>
        <row r="69">
          <cell r="A69">
            <v>31291</v>
          </cell>
          <cell r="B69">
            <v>11572</v>
          </cell>
          <cell r="C69">
            <v>872</v>
          </cell>
          <cell r="D69">
            <v>117</v>
          </cell>
          <cell r="E69">
            <v>733</v>
          </cell>
          <cell r="F69">
            <v>270</v>
          </cell>
          <cell r="G69">
            <v>109</v>
          </cell>
          <cell r="H69">
            <v>408</v>
          </cell>
          <cell r="I69">
            <v>97</v>
          </cell>
          <cell r="J69">
            <v>194</v>
          </cell>
          <cell r="K69">
            <v>295</v>
          </cell>
          <cell r="L69">
            <v>6859</v>
          </cell>
          <cell r="M69">
            <v>2020</v>
          </cell>
          <cell r="N69">
            <v>35331</v>
          </cell>
          <cell r="O69">
            <v>28313</v>
          </cell>
          <cell r="P69">
            <v>620</v>
          </cell>
          <cell r="Q69">
            <v>89</v>
          </cell>
          <cell r="R69">
            <v>317</v>
          </cell>
          <cell r="S69">
            <v>159</v>
          </cell>
          <cell r="T69">
            <v>96</v>
          </cell>
          <cell r="U69">
            <v>300</v>
          </cell>
          <cell r="V69">
            <v>53</v>
          </cell>
          <cell r="W69">
            <v>68</v>
          </cell>
          <cell r="X69">
            <v>145</v>
          </cell>
          <cell r="Y69">
            <v>9730</v>
          </cell>
          <cell r="Z69">
            <v>2043</v>
          </cell>
          <cell r="AA69">
            <v>51789</v>
          </cell>
        </row>
        <row r="70">
          <cell r="A70">
            <v>31321</v>
          </cell>
          <cell r="B70">
            <v>11365</v>
          </cell>
          <cell r="C70">
            <v>867</v>
          </cell>
          <cell r="D70">
            <v>125</v>
          </cell>
          <cell r="E70">
            <v>738</v>
          </cell>
          <cell r="F70">
            <v>274</v>
          </cell>
          <cell r="G70">
            <v>115</v>
          </cell>
          <cell r="H70">
            <v>393</v>
          </cell>
          <cell r="I70">
            <v>94</v>
          </cell>
          <cell r="J70">
            <v>193</v>
          </cell>
          <cell r="K70">
            <v>294</v>
          </cell>
          <cell r="L70">
            <v>7037</v>
          </cell>
          <cell r="M70">
            <v>2039</v>
          </cell>
          <cell r="N70">
            <v>35413</v>
          </cell>
          <cell r="O70">
            <v>28986</v>
          </cell>
          <cell r="P70">
            <v>629</v>
          </cell>
          <cell r="Q70">
            <v>86</v>
          </cell>
          <cell r="R70">
            <v>325</v>
          </cell>
          <cell r="S70">
            <v>160</v>
          </cell>
          <cell r="T70">
            <v>99</v>
          </cell>
          <cell r="U70">
            <v>336</v>
          </cell>
          <cell r="V70">
            <v>95</v>
          </cell>
          <cell r="W70">
            <v>61</v>
          </cell>
          <cell r="X70">
            <v>140</v>
          </cell>
          <cell r="Y70">
            <v>9780</v>
          </cell>
          <cell r="Z70">
            <v>2034</v>
          </cell>
          <cell r="AA70">
            <v>52596</v>
          </cell>
        </row>
        <row r="71">
          <cell r="A71">
            <v>31352</v>
          </cell>
          <cell r="B71">
            <v>11247</v>
          </cell>
          <cell r="C71">
            <v>892</v>
          </cell>
          <cell r="D71">
            <v>116</v>
          </cell>
          <cell r="E71">
            <v>730</v>
          </cell>
          <cell r="F71">
            <v>288</v>
          </cell>
          <cell r="G71">
            <v>123</v>
          </cell>
          <cell r="H71">
            <v>394</v>
          </cell>
          <cell r="I71">
            <v>87</v>
          </cell>
          <cell r="J71">
            <v>202</v>
          </cell>
          <cell r="K71">
            <v>311</v>
          </cell>
          <cell r="L71">
            <v>7264</v>
          </cell>
          <cell r="M71">
            <v>2040</v>
          </cell>
          <cell r="N71">
            <v>35603</v>
          </cell>
          <cell r="O71">
            <v>30014</v>
          </cell>
          <cell r="P71">
            <v>645</v>
          </cell>
          <cell r="Q71">
            <v>88</v>
          </cell>
          <cell r="R71">
            <v>347</v>
          </cell>
          <cell r="S71">
            <v>178</v>
          </cell>
          <cell r="T71">
            <v>108</v>
          </cell>
          <cell r="U71">
            <v>338</v>
          </cell>
          <cell r="V71">
            <v>99</v>
          </cell>
          <cell r="W71">
            <v>72</v>
          </cell>
          <cell r="X71">
            <v>125</v>
          </cell>
          <cell r="Y71">
            <v>9961</v>
          </cell>
          <cell r="Z71">
            <v>2063</v>
          </cell>
          <cell r="AA71">
            <v>54058</v>
          </cell>
        </row>
        <row r="72">
          <cell r="A72">
            <v>31382</v>
          </cell>
          <cell r="B72">
            <v>10871</v>
          </cell>
          <cell r="C72">
            <v>888</v>
          </cell>
          <cell r="D72">
            <v>117</v>
          </cell>
          <cell r="E72">
            <v>724</v>
          </cell>
          <cell r="F72">
            <v>311</v>
          </cell>
          <cell r="G72">
            <v>117</v>
          </cell>
          <cell r="H72">
            <v>457</v>
          </cell>
          <cell r="I72">
            <v>88</v>
          </cell>
          <cell r="J72">
            <v>200</v>
          </cell>
          <cell r="K72">
            <v>308</v>
          </cell>
          <cell r="L72">
            <v>7505</v>
          </cell>
          <cell r="M72">
            <v>2094</v>
          </cell>
          <cell r="N72">
            <v>35395</v>
          </cell>
          <cell r="O72">
            <v>30722</v>
          </cell>
          <cell r="P72">
            <v>697</v>
          </cell>
          <cell r="Q72">
            <v>91</v>
          </cell>
          <cell r="R72">
            <v>364</v>
          </cell>
          <cell r="S72">
            <v>177</v>
          </cell>
          <cell r="T72">
            <v>107</v>
          </cell>
          <cell r="U72">
            <v>351</v>
          </cell>
          <cell r="V72">
            <v>106</v>
          </cell>
          <cell r="W72">
            <v>82</v>
          </cell>
          <cell r="X72">
            <v>104</v>
          </cell>
          <cell r="Y72">
            <v>9827</v>
          </cell>
          <cell r="Z72">
            <v>2080</v>
          </cell>
          <cell r="AA72">
            <v>54737</v>
          </cell>
        </row>
        <row r="73">
          <cell r="A73">
            <v>31413</v>
          </cell>
          <cell r="B73">
            <v>10729</v>
          </cell>
          <cell r="C73">
            <v>927</v>
          </cell>
          <cell r="D73">
            <v>120</v>
          </cell>
          <cell r="E73">
            <v>700</v>
          </cell>
          <cell r="F73">
            <v>335</v>
          </cell>
          <cell r="G73">
            <v>138</v>
          </cell>
          <cell r="H73">
            <v>468</v>
          </cell>
          <cell r="I73">
            <v>92</v>
          </cell>
          <cell r="J73">
            <v>216</v>
          </cell>
          <cell r="K73">
            <v>363</v>
          </cell>
          <cell r="L73">
            <v>7687</v>
          </cell>
          <cell r="M73">
            <v>2037</v>
          </cell>
          <cell r="N73">
            <v>35370</v>
          </cell>
          <cell r="O73">
            <v>31848</v>
          </cell>
          <cell r="P73">
            <v>666</v>
          </cell>
          <cell r="Q73">
            <v>92</v>
          </cell>
          <cell r="R73">
            <v>382</v>
          </cell>
          <cell r="S73">
            <v>177</v>
          </cell>
          <cell r="T73">
            <v>108</v>
          </cell>
          <cell r="U73">
            <v>352</v>
          </cell>
          <cell r="V73">
            <v>104</v>
          </cell>
          <cell r="W73">
            <v>89</v>
          </cell>
          <cell r="X73">
            <v>98</v>
          </cell>
          <cell r="Y73">
            <v>9857</v>
          </cell>
          <cell r="Z73">
            <v>2111</v>
          </cell>
          <cell r="AA73">
            <v>56054</v>
          </cell>
        </row>
        <row r="74">
          <cell r="A74">
            <v>31444</v>
          </cell>
          <cell r="B74">
            <v>10738</v>
          </cell>
          <cell r="C74">
            <v>957</v>
          </cell>
          <cell r="D74">
            <v>123</v>
          </cell>
          <cell r="E74">
            <v>718</v>
          </cell>
          <cell r="F74">
            <v>329</v>
          </cell>
          <cell r="G74">
            <v>154</v>
          </cell>
          <cell r="H74">
            <v>460</v>
          </cell>
          <cell r="I74">
            <v>90</v>
          </cell>
          <cell r="J74">
            <v>203</v>
          </cell>
          <cell r="K74">
            <v>389</v>
          </cell>
          <cell r="L74">
            <v>7893</v>
          </cell>
          <cell r="M74">
            <v>2029</v>
          </cell>
          <cell r="N74">
            <v>35736</v>
          </cell>
          <cell r="O74">
            <v>32505</v>
          </cell>
          <cell r="P74">
            <v>676</v>
          </cell>
          <cell r="Q74">
            <v>87</v>
          </cell>
          <cell r="R74">
            <v>397</v>
          </cell>
          <cell r="S74">
            <v>176</v>
          </cell>
          <cell r="T74">
            <v>118</v>
          </cell>
          <cell r="U74">
            <v>374</v>
          </cell>
          <cell r="V74">
            <v>103</v>
          </cell>
          <cell r="W74">
            <v>91</v>
          </cell>
          <cell r="X74">
            <v>92</v>
          </cell>
          <cell r="Y74">
            <v>9717</v>
          </cell>
          <cell r="Z74">
            <v>2108</v>
          </cell>
          <cell r="AA74">
            <v>56539</v>
          </cell>
        </row>
        <row r="75">
          <cell r="A75">
            <v>31472</v>
          </cell>
          <cell r="B75">
            <v>10657</v>
          </cell>
          <cell r="C75">
            <v>952</v>
          </cell>
          <cell r="D75">
            <v>122</v>
          </cell>
          <cell r="E75">
            <v>698</v>
          </cell>
          <cell r="F75">
            <v>347</v>
          </cell>
          <cell r="G75">
            <v>156</v>
          </cell>
          <cell r="H75">
            <v>473</v>
          </cell>
          <cell r="I75">
            <v>148</v>
          </cell>
          <cell r="J75">
            <v>229</v>
          </cell>
          <cell r="K75">
            <v>427</v>
          </cell>
          <cell r="L75">
            <v>8128</v>
          </cell>
          <cell r="M75">
            <v>2021</v>
          </cell>
          <cell r="N75">
            <v>35982</v>
          </cell>
          <cell r="O75">
            <v>33235</v>
          </cell>
          <cell r="P75">
            <v>704</v>
          </cell>
          <cell r="Q75">
            <v>90</v>
          </cell>
          <cell r="R75">
            <v>417</v>
          </cell>
          <cell r="S75">
            <v>171</v>
          </cell>
          <cell r="T75">
            <v>109</v>
          </cell>
          <cell r="U75">
            <v>374</v>
          </cell>
          <cell r="V75">
            <v>104</v>
          </cell>
          <cell r="W75">
            <v>84</v>
          </cell>
          <cell r="X75">
            <v>83</v>
          </cell>
          <cell r="Y75">
            <v>10012</v>
          </cell>
          <cell r="Z75">
            <v>2108</v>
          </cell>
          <cell r="AA75">
            <v>57595</v>
          </cell>
        </row>
        <row r="76">
          <cell r="A76">
            <v>31503</v>
          </cell>
          <cell r="B76">
            <v>10822</v>
          </cell>
          <cell r="C76">
            <v>978</v>
          </cell>
          <cell r="D76">
            <v>125</v>
          </cell>
          <cell r="E76">
            <v>688</v>
          </cell>
          <cell r="F76">
            <v>343</v>
          </cell>
          <cell r="G76">
            <v>152</v>
          </cell>
          <cell r="H76">
            <v>506</v>
          </cell>
          <cell r="I76">
            <v>148</v>
          </cell>
          <cell r="J76">
            <v>229</v>
          </cell>
          <cell r="K76">
            <v>444</v>
          </cell>
          <cell r="L76">
            <v>8264</v>
          </cell>
          <cell r="M76">
            <v>2049</v>
          </cell>
          <cell r="N76">
            <v>36269</v>
          </cell>
          <cell r="O76">
            <v>33649</v>
          </cell>
          <cell r="P76">
            <v>712</v>
          </cell>
          <cell r="Q76">
            <v>90</v>
          </cell>
          <cell r="R76">
            <v>427</v>
          </cell>
          <cell r="S76">
            <v>165</v>
          </cell>
          <cell r="T76">
            <v>96</v>
          </cell>
          <cell r="U76">
            <v>391</v>
          </cell>
          <cell r="V76">
            <v>101</v>
          </cell>
          <cell r="W76">
            <v>92</v>
          </cell>
          <cell r="X76">
            <v>77</v>
          </cell>
          <cell r="Y76">
            <v>9896</v>
          </cell>
          <cell r="Z76">
            <v>2088</v>
          </cell>
          <cell r="AA76">
            <v>57774</v>
          </cell>
        </row>
        <row r="77">
          <cell r="A77">
            <v>31533</v>
          </cell>
          <cell r="B77">
            <v>10882</v>
          </cell>
          <cell r="C77">
            <v>969</v>
          </cell>
          <cell r="D77">
            <v>150</v>
          </cell>
          <cell r="E77">
            <v>680</v>
          </cell>
          <cell r="F77">
            <v>366</v>
          </cell>
          <cell r="G77">
            <v>161</v>
          </cell>
          <cell r="H77">
            <v>502</v>
          </cell>
          <cell r="I77">
            <v>149</v>
          </cell>
          <cell r="J77">
            <v>219</v>
          </cell>
          <cell r="K77">
            <v>456</v>
          </cell>
          <cell r="L77">
            <v>8505</v>
          </cell>
          <cell r="M77">
            <v>2051</v>
          </cell>
          <cell r="N77">
            <v>36629</v>
          </cell>
          <cell r="O77">
            <v>34291</v>
          </cell>
          <cell r="P77">
            <v>698</v>
          </cell>
          <cell r="Q77">
            <v>87</v>
          </cell>
          <cell r="R77">
            <v>405</v>
          </cell>
          <cell r="S77">
            <v>159</v>
          </cell>
          <cell r="T77">
            <v>91</v>
          </cell>
          <cell r="U77">
            <v>400</v>
          </cell>
          <cell r="V77">
            <v>100</v>
          </cell>
          <cell r="W77">
            <v>91</v>
          </cell>
          <cell r="X77">
            <v>73</v>
          </cell>
          <cell r="Y77">
            <v>10003</v>
          </cell>
          <cell r="Z77">
            <v>2043</v>
          </cell>
          <cell r="AA77">
            <v>58350</v>
          </cell>
        </row>
        <row r="78">
          <cell r="A78">
            <v>31564</v>
          </cell>
          <cell r="B78">
            <v>10957</v>
          </cell>
          <cell r="C78">
            <v>997</v>
          </cell>
          <cell r="D78">
            <v>133</v>
          </cell>
          <cell r="E78">
            <v>664</v>
          </cell>
          <cell r="F78">
            <v>374</v>
          </cell>
          <cell r="G78">
            <v>169</v>
          </cell>
          <cell r="H78">
            <v>477</v>
          </cell>
          <cell r="I78">
            <v>112</v>
          </cell>
          <cell r="J78">
            <v>217</v>
          </cell>
          <cell r="K78">
            <v>489</v>
          </cell>
          <cell r="L78">
            <v>8660</v>
          </cell>
          <cell r="M78">
            <v>2062</v>
          </cell>
          <cell r="N78">
            <v>37006</v>
          </cell>
          <cell r="O78">
            <v>34735</v>
          </cell>
          <cell r="P78">
            <v>712</v>
          </cell>
          <cell r="Q78">
            <v>88</v>
          </cell>
          <cell r="R78">
            <v>405</v>
          </cell>
          <cell r="S78">
            <v>168</v>
          </cell>
          <cell r="T78">
            <v>104</v>
          </cell>
          <cell r="U78">
            <v>382</v>
          </cell>
          <cell r="V78">
            <v>67</v>
          </cell>
          <cell r="W78">
            <v>92</v>
          </cell>
          <cell r="X78">
            <v>65</v>
          </cell>
          <cell r="Y78">
            <v>10075</v>
          </cell>
          <cell r="Z78">
            <v>2061</v>
          </cell>
          <cell r="AA78">
            <v>58842</v>
          </cell>
        </row>
        <row r="79">
          <cell r="A79">
            <v>31594</v>
          </cell>
          <cell r="B79">
            <v>10996</v>
          </cell>
          <cell r="C79">
            <v>1001</v>
          </cell>
          <cell r="D79">
            <v>134</v>
          </cell>
          <cell r="E79">
            <v>672</v>
          </cell>
          <cell r="F79">
            <v>400</v>
          </cell>
          <cell r="G79">
            <v>164</v>
          </cell>
          <cell r="H79">
            <v>506</v>
          </cell>
          <cell r="I79">
            <v>114</v>
          </cell>
          <cell r="J79">
            <v>227</v>
          </cell>
          <cell r="K79">
            <v>519</v>
          </cell>
          <cell r="L79">
            <v>8871</v>
          </cell>
          <cell r="M79">
            <v>2063</v>
          </cell>
          <cell r="N79">
            <v>37534</v>
          </cell>
          <cell r="O79">
            <v>34982</v>
          </cell>
          <cell r="P79">
            <v>701</v>
          </cell>
          <cell r="Q79">
            <v>91</v>
          </cell>
          <cell r="R79">
            <v>412</v>
          </cell>
          <cell r="S79">
            <v>185</v>
          </cell>
          <cell r="T79">
            <v>121</v>
          </cell>
          <cell r="U79">
            <v>409</v>
          </cell>
          <cell r="V79">
            <v>65</v>
          </cell>
          <cell r="W79">
            <v>94</v>
          </cell>
          <cell r="X79">
            <v>58</v>
          </cell>
          <cell r="Y79">
            <v>9983</v>
          </cell>
          <cell r="Z79">
            <v>2002</v>
          </cell>
          <cell r="AA79">
            <v>59138</v>
          </cell>
        </row>
        <row r="80">
          <cell r="A80">
            <v>31625</v>
          </cell>
          <cell r="B80">
            <v>10981</v>
          </cell>
          <cell r="C80">
            <v>1034</v>
          </cell>
          <cell r="D80">
            <v>133</v>
          </cell>
          <cell r="E80">
            <v>664</v>
          </cell>
          <cell r="F80">
            <v>434</v>
          </cell>
          <cell r="G80">
            <v>170</v>
          </cell>
          <cell r="H80">
            <v>519</v>
          </cell>
          <cell r="I80">
            <v>112</v>
          </cell>
          <cell r="J80">
            <v>230</v>
          </cell>
          <cell r="K80">
            <v>566</v>
          </cell>
          <cell r="L80">
            <v>9088</v>
          </cell>
          <cell r="M80">
            <v>2073</v>
          </cell>
          <cell r="N80">
            <v>37979</v>
          </cell>
          <cell r="O80">
            <v>35622</v>
          </cell>
          <cell r="P80">
            <v>747</v>
          </cell>
          <cell r="Q80">
            <v>101</v>
          </cell>
          <cell r="R80">
            <v>403</v>
          </cell>
          <cell r="S80">
            <v>191</v>
          </cell>
          <cell r="T80">
            <v>114</v>
          </cell>
          <cell r="U80">
            <v>432</v>
          </cell>
          <cell r="V80">
            <v>68</v>
          </cell>
          <cell r="W80">
            <v>87</v>
          </cell>
          <cell r="X80">
            <v>57</v>
          </cell>
          <cell r="Y80">
            <v>10228</v>
          </cell>
          <cell r="Z80">
            <v>1976</v>
          </cell>
          <cell r="AA80">
            <v>60068</v>
          </cell>
        </row>
        <row r="81">
          <cell r="A81">
            <v>31656</v>
          </cell>
          <cell r="B81">
            <v>10950</v>
          </cell>
          <cell r="C81">
            <v>1147</v>
          </cell>
          <cell r="D81">
            <v>131</v>
          </cell>
          <cell r="E81">
            <v>682</v>
          </cell>
          <cell r="F81">
            <v>445</v>
          </cell>
          <cell r="G81">
            <v>170</v>
          </cell>
          <cell r="H81">
            <v>525</v>
          </cell>
          <cell r="I81">
            <v>137</v>
          </cell>
          <cell r="J81">
            <v>251</v>
          </cell>
          <cell r="K81">
            <v>613</v>
          </cell>
          <cell r="L81">
            <v>9444</v>
          </cell>
          <cell r="M81">
            <v>2149</v>
          </cell>
          <cell r="N81">
            <v>38453</v>
          </cell>
          <cell r="O81">
            <v>35786</v>
          </cell>
          <cell r="P81">
            <v>774</v>
          </cell>
          <cell r="Q81">
            <v>93</v>
          </cell>
          <cell r="R81">
            <v>398</v>
          </cell>
          <cell r="S81">
            <v>192</v>
          </cell>
          <cell r="T81">
            <v>114</v>
          </cell>
          <cell r="U81">
            <v>440</v>
          </cell>
          <cell r="V81">
            <v>91</v>
          </cell>
          <cell r="W81">
            <v>86</v>
          </cell>
          <cell r="X81">
            <v>57</v>
          </cell>
          <cell r="Y81">
            <v>10284</v>
          </cell>
          <cell r="Z81">
            <v>1978</v>
          </cell>
          <cell r="AA81">
            <v>60490</v>
          </cell>
        </row>
        <row r="82">
          <cell r="A82">
            <v>31686</v>
          </cell>
          <cell r="B82">
            <v>11263</v>
          </cell>
          <cell r="C82">
            <v>1188</v>
          </cell>
          <cell r="D82">
            <v>136</v>
          </cell>
          <cell r="E82">
            <v>688</v>
          </cell>
          <cell r="F82">
            <v>445</v>
          </cell>
          <cell r="G82">
            <v>174</v>
          </cell>
          <cell r="H82">
            <v>547</v>
          </cell>
          <cell r="I82">
            <v>180</v>
          </cell>
          <cell r="J82">
            <v>257</v>
          </cell>
          <cell r="K82">
            <v>635</v>
          </cell>
          <cell r="L82">
            <v>9752</v>
          </cell>
          <cell r="M82">
            <v>2159</v>
          </cell>
          <cell r="N82">
            <v>39157</v>
          </cell>
          <cell r="O82">
            <v>36068</v>
          </cell>
          <cell r="P82">
            <v>790</v>
          </cell>
          <cell r="Q82">
            <v>94</v>
          </cell>
          <cell r="R82">
            <v>402</v>
          </cell>
          <cell r="S82">
            <v>199</v>
          </cell>
          <cell r="T82">
            <v>120</v>
          </cell>
          <cell r="U82">
            <v>377</v>
          </cell>
          <cell r="V82">
            <v>91</v>
          </cell>
          <cell r="W82">
            <v>88</v>
          </cell>
          <cell r="X82">
            <v>58</v>
          </cell>
          <cell r="Y82">
            <v>10366</v>
          </cell>
          <cell r="Z82">
            <v>2004</v>
          </cell>
          <cell r="AA82">
            <v>60853</v>
          </cell>
        </row>
        <row r="83">
          <cell r="A83">
            <v>31717</v>
          </cell>
          <cell r="B83">
            <v>11577</v>
          </cell>
          <cell r="C83">
            <v>1234</v>
          </cell>
          <cell r="D83">
            <v>181</v>
          </cell>
          <cell r="E83">
            <v>705</v>
          </cell>
          <cell r="F83">
            <v>471</v>
          </cell>
          <cell r="G83">
            <v>175</v>
          </cell>
          <cell r="H83">
            <v>560</v>
          </cell>
          <cell r="I83">
            <v>181</v>
          </cell>
          <cell r="J83">
            <v>258</v>
          </cell>
          <cell r="K83">
            <v>661</v>
          </cell>
          <cell r="L83">
            <v>10293</v>
          </cell>
          <cell r="M83">
            <v>2255</v>
          </cell>
          <cell r="N83">
            <v>40365</v>
          </cell>
          <cell r="O83">
            <v>35873</v>
          </cell>
          <cell r="P83">
            <v>771</v>
          </cell>
          <cell r="Q83">
            <v>92</v>
          </cell>
          <cell r="R83">
            <v>393</v>
          </cell>
          <cell r="S83">
            <v>183</v>
          </cell>
          <cell r="T83">
            <v>119</v>
          </cell>
          <cell r="U83">
            <v>379</v>
          </cell>
          <cell r="V83">
            <v>99</v>
          </cell>
          <cell r="W83">
            <v>78</v>
          </cell>
          <cell r="X83">
            <v>68</v>
          </cell>
          <cell r="Y83">
            <v>10144</v>
          </cell>
          <cell r="Z83">
            <v>1995</v>
          </cell>
          <cell r="AA83">
            <v>60261</v>
          </cell>
        </row>
        <row r="84">
          <cell r="A84">
            <v>31747</v>
          </cell>
          <cell r="B84">
            <v>12107</v>
          </cell>
          <cell r="C84">
            <v>1284</v>
          </cell>
          <cell r="D84">
            <v>192</v>
          </cell>
          <cell r="E84">
            <v>726</v>
          </cell>
          <cell r="F84">
            <v>455</v>
          </cell>
          <cell r="G84">
            <v>181</v>
          </cell>
          <cell r="H84">
            <v>568</v>
          </cell>
          <cell r="I84">
            <v>180</v>
          </cell>
          <cell r="J84">
            <v>264</v>
          </cell>
          <cell r="K84">
            <v>674</v>
          </cell>
          <cell r="L84">
            <v>10670</v>
          </cell>
          <cell r="M84">
            <v>2307</v>
          </cell>
          <cell r="N84">
            <v>41629</v>
          </cell>
          <cell r="O84">
            <v>35708</v>
          </cell>
          <cell r="P84">
            <v>747</v>
          </cell>
          <cell r="Q84">
            <v>98</v>
          </cell>
          <cell r="R84">
            <v>387</v>
          </cell>
          <cell r="S84">
            <v>191</v>
          </cell>
          <cell r="T84">
            <v>114</v>
          </cell>
          <cell r="U84">
            <v>369</v>
          </cell>
          <cell r="V84">
            <v>92</v>
          </cell>
          <cell r="W84">
            <v>79</v>
          </cell>
          <cell r="X84">
            <v>67</v>
          </cell>
          <cell r="Y84">
            <v>10367</v>
          </cell>
          <cell r="Z84">
            <v>1999</v>
          </cell>
          <cell r="AA84">
            <v>60381</v>
          </cell>
        </row>
        <row r="85">
          <cell r="A85">
            <v>31778</v>
          </cell>
          <cell r="B85">
            <v>12439</v>
          </cell>
          <cell r="C85">
            <v>1283</v>
          </cell>
          <cell r="D85">
            <v>186</v>
          </cell>
          <cell r="E85">
            <v>853</v>
          </cell>
          <cell r="F85">
            <v>453</v>
          </cell>
          <cell r="G85">
            <v>178</v>
          </cell>
          <cell r="H85">
            <v>594</v>
          </cell>
          <cell r="I85">
            <v>170</v>
          </cell>
          <cell r="J85">
            <v>250</v>
          </cell>
          <cell r="K85">
            <v>696</v>
          </cell>
          <cell r="L85">
            <v>11005</v>
          </cell>
          <cell r="M85">
            <v>2362</v>
          </cell>
          <cell r="N85">
            <v>42564</v>
          </cell>
          <cell r="O85">
            <v>35302</v>
          </cell>
          <cell r="P85">
            <v>759</v>
          </cell>
          <cell r="Q85">
            <v>108</v>
          </cell>
          <cell r="R85">
            <v>392</v>
          </cell>
          <cell r="S85">
            <v>191</v>
          </cell>
          <cell r="T85">
            <v>113</v>
          </cell>
          <cell r="U85">
            <v>377</v>
          </cell>
          <cell r="V85">
            <v>87</v>
          </cell>
          <cell r="W85">
            <v>78</v>
          </cell>
          <cell r="X85">
            <v>67</v>
          </cell>
          <cell r="Y85">
            <v>10443</v>
          </cell>
          <cell r="Z85">
            <v>1975</v>
          </cell>
          <cell r="AA85">
            <v>59879</v>
          </cell>
        </row>
        <row r="86">
          <cell r="A86">
            <v>31809</v>
          </cell>
          <cell r="B86">
            <v>12889</v>
          </cell>
          <cell r="C86">
            <v>1281</v>
          </cell>
          <cell r="D86">
            <v>199</v>
          </cell>
          <cell r="E86">
            <v>936</v>
          </cell>
          <cell r="F86">
            <v>466</v>
          </cell>
          <cell r="G86">
            <v>180</v>
          </cell>
          <cell r="H86">
            <v>606</v>
          </cell>
          <cell r="I86">
            <v>182</v>
          </cell>
          <cell r="J86">
            <v>278</v>
          </cell>
          <cell r="K86">
            <v>705</v>
          </cell>
          <cell r="L86">
            <v>11224</v>
          </cell>
          <cell r="M86">
            <v>2425</v>
          </cell>
          <cell r="N86">
            <v>43763</v>
          </cell>
          <cell r="O86">
            <v>35004</v>
          </cell>
          <cell r="P86">
            <v>763</v>
          </cell>
          <cell r="Q86">
            <v>116</v>
          </cell>
          <cell r="R86">
            <v>371</v>
          </cell>
          <cell r="S86">
            <v>199</v>
          </cell>
          <cell r="T86">
            <v>109</v>
          </cell>
          <cell r="U86">
            <v>369</v>
          </cell>
          <cell r="V86">
            <v>94</v>
          </cell>
          <cell r="W86">
            <v>77</v>
          </cell>
          <cell r="X86">
            <v>79</v>
          </cell>
          <cell r="Y86">
            <v>10408</v>
          </cell>
          <cell r="Z86">
            <v>1956</v>
          </cell>
          <cell r="AA86">
            <v>59500</v>
          </cell>
        </row>
        <row r="87">
          <cell r="A87">
            <v>31837</v>
          </cell>
          <cell r="B87">
            <v>13388</v>
          </cell>
          <cell r="C87">
            <v>1308</v>
          </cell>
          <cell r="D87">
            <v>224</v>
          </cell>
          <cell r="E87">
            <v>953</v>
          </cell>
          <cell r="F87">
            <v>480</v>
          </cell>
          <cell r="G87">
            <v>183</v>
          </cell>
          <cell r="H87">
            <v>620</v>
          </cell>
          <cell r="I87">
            <v>120</v>
          </cell>
          <cell r="J87">
            <v>267</v>
          </cell>
          <cell r="K87">
            <v>721</v>
          </cell>
          <cell r="L87">
            <v>11334</v>
          </cell>
          <cell r="M87">
            <v>2435</v>
          </cell>
          <cell r="N87">
            <v>44360</v>
          </cell>
          <cell r="O87">
            <v>34320</v>
          </cell>
          <cell r="P87">
            <v>769</v>
          </cell>
          <cell r="Q87">
            <v>112</v>
          </cell>
          <cell r="R87">
            <v>371</v>
          </cell>
          <cell r="S87">
            <v>207</v>
          </cell>
          <cell r="T87">
            <v>110</v>
          </cell>
          <cell r="U87">
            <v>383</v>
          </cell>
          <cell r="V87">
            <v>95</v>
          </cell>
          <cell r="W87">
            <v>75</v>
          </cell>
          <cell r="X87">
            <v>77</v>
          </cell>
          <cell r="Y87">
            <v>10302</v>
          </cell>
          <cell r="Z87">
            <v>1949</v>
          </cell>
          <cell r="AA87">
            <v>58629</v>
          </cell>
        </row>
        <row r="88">
          <cell r="A88">
            <v>31868</v>
          </cell>
          <cell r="B88">
            <v>13482</v>
          </cell>
          <cell r="C88">
            <v>1287</v>
          </cell>
          <cell r="D88">
            <v>231</v>
          </cell>
          <cell r="E88">
            <v>975</v>
          </cell>
          <cell r="F88">
            <v>495</v>
          </cell>
          <cell r="G88">
            <v>197</v>
          </cell>
          <cell r="H88">
            <v>638</v>
          </cell>
          <cell r="I88">
            <v>125</v>
          </cell>
          <cell r="J88">
            <v>283</v>
          </cell>
          <cell r="K88">
            <v>735</v>
          </cell>
          <cell r="L88">
            <v>11487</v>
          </cell>
          <cell r="M88">
            <v>2479</v>
          </cell>
          <cell r="N88">
            <v>44830</v>
          </cell>
          <cell r="O88">
            <v>34105</v>
          </cell>
          <cell r="P88">
            <v>776</v>
          </cell>
          <cell r="Q88">
            <v>112</v>
          </cell>
          <cell r="R88">
            <v>379</v>
          </cell>
          <cell r="S88">
            <v>205</v>
          </cell>
          <cell r="T88">
            <v>116</v>
          </cell>
          <cell r="U88">
            <v>387</v>
          </cell>
          <cell r="V88">
            <v>97</v>
          </cell>
          <cell r="W88">
            <v>70</v>
          </cell>
          <cell r="X88">
            <v>82</v>
          </cell>
          <cell r="Y88">
            <v>10387</v>
          </cell>
          <cell r="Z88">
            <v>1946</v>
          </cell>
          <cell r="AA88">
            <v>58505</v>
          </cell>
        </row>
        <row r="89">
          <cell r="A89">
            <v>31898</v>
          </cell>
          <cell r="B89">
            <v>13763</v>
          </cell>
          <cell r="C89">
            <v>1301</v>
          </cell>
          <cell r="D89">
            <v>225</v>
          </cell>
          <cell r="E89">
            <v>1122</v>
          </cell>
          <cell r="F89">
            <v>489</v>
          </cell>
          <cell r="G89">
            <v>191</v>
          </cell>
          <cell r="H89">
            <v>678</v>
          </cell>
          <cell r="I89">
            <v>129</v>
          </cell>
          <cell r="J89">
            <v>305</v>
          </cell>
          <cell r="K89">
            <v>752</v>
          </cell>
          <cell r="L89">
            <v>11711</v>
          </cell>
          <cell r="M89">
            <v>2497</v>
          </cell>
          <cell r="N89">
            <v>45858</v>
          </cell>
          <cell r="O89">
            <v>33843</v>
          </cell>
          <cell r="P89">
            <v>800</v>
          </cell>
          <cell r="Q89">
            <v>111</v>
          </cell>
          <cell r="R89">
            <v>378</v>
          </cell>
          <cell r="S89">
            <v>211</v>
          </cell>
          <cell r="T89">
            <v>115</v>
          </cell>
          <cell r="U89">
            <v>387</v>
          </cell>
          <cell r="V89">
            <v>98</v>
          </cell>
          <cell r="W89">
            <v>80</v>
          </cell>
          <cell r="X89">
            <v>77</v>
          </cell>
          <cell r="Y89">
            <v>10583</v>
          </cell>
          <cell r="Z89">
            <v>1928</v>
          </cell>
          <cell r="AA89">
            <v>58745</v>
          </cell>
        </row>
        <row r="90">
          <cell r="A90">
            <v>31929</v>
          </cell>
          <cell r="B90">
            <v>13967</v>
          </cell>
          <cell r="C90">
            <v>1271</v>
          </cell>
          <cell r="D90">
            <v>228</v>
          </cell>
          <cell r="E90">
            <v>1212</v>
          </cell>
          <cell r="F90">
            <v>492</v>
          </cell>
          <cell r="G90">
            <v>190</v>
          </cell>
          <cell r="H90">
            <v>690</v>
          </cell>
          <cell r="I90">
            <v>150</v>
          </cell>
          <cell r="J90">
            <v>314</v>
          </cell>
          <cell r="K90">
            <v>755</v>
          </cell>
          <cell r="L90">
            <v>11798</v>
          </cell>
          <cell r="M90">
            <v>2544</v>
          </cell>
          <cell r="N90">
            <v>46239</v>
          </cell>
          <cell r="O90">
            <v>33288</v>
          </cell>
          <cell r="P90">
            <v>804</v>
          </cell>
          <cell r="Q90">
            <v>113</v>
          </cell>
          <cell r="R90">
            <v>376</v>
          </cell>
          <cell r="S90">
            <v>202</v>
          </cell>
          <cell r="T90">
            <v>103</v>
          </cell>
          <cell r="U90">
            <v>402</v>
          </cell>
          <cell r="V90">
            <v>98</v>
          </cell>
          <cell r="W90">
            <v>73</v>
          </cell>
          <cell r="X90">
            <v>75</v>
          </cell>
          <cell r="Y90">
            <v>10658</v>
          </cell>
          <cell r="Z90">
            <v>1904</v>
          </cell>
          <cell r="AA90">
            <v>58214</v>
          </cell>
        </row>
        <row r="91">
          <cell r="A91">
            <v>31959</v>
          </cell>
          <cell r="B91">
            <v>14255</v>
          </cell>
          <cell r="C91">
            <v>1258</v>
          </cell>
          <cell r="D91">
            <v>240</v>
          </cell>
          <cell r="E91">
            <v>1307</v>
          </cell>
          <cell r="F91">
            <v>485</v>
          </cell>
          <cell r="G91">
            <v>201</v>
          </cell>
          <cell r="H91">
            <v>674</v>
          </cell>
          <cell r="I91">
            <v>156</v>
          </cell>
          <cell r="J91">
            <v>312</v>
          </cell>
          <cell r="K91">
            <v>749</v>
          </cell>
          <cell r="L91">
            <v>11943</v>
          </cell>
          <cell r="M91">
            <v>2522</v>
          </cell>
          <cell r="N91">
            <v>46864</v>
          </cell>
          <cell r="O91">
            <v>33073</v>
          </cell>
          <cell r="P91">
            <v>805</v>
          </cell>
          <cell r="Q91">
            <v>105</v>
          </cell>
          <cell r="R91">
            <v>373</v>
          </cell>
          <cell r="S91">
            <v>194</v>
          </cell>
          <cell r="T91">
            <v>90</v>
          </cell>
          <cell r="U91">
            <v>377</v>
          </cell>
          <cell r="V91">
            <v>99</v>
          </cell>
          <cell r="W91">
            <v>73</v>
          </cell>
          <cell r="X91">
            <v>76</v>
          </cell>
          <cell r="Y91">
            <v>10882</v>
          </cell>
          <cell r="Z91">
            <v>1823</v>
          </cell>
          <cell r="AA91">
            <v>58015</v>
          </cell>
        </row>
        <row r="92">
          <cell r="A92">
            <v>31990</v>
          </cell>
          <cell r="B92">
            <v>14473</v>
          </cell>
          <cell r="C92">
            <v>1271</v>
          </cell>
          <cell r="D92">
            <v>244</v>
          </cell>
          <cell r="E92">
            <v>1422</v>
          </cell>
          <cell r="F92">
            <v>484</v>
          </cell>
          <cell r="G92">
            <v>205</v>
          </cell>
          <cell r="H92">
            <v>689</v>
          </cell>
          <cell r="I92">
            <v>158</v>
          </cell>
          <cell r="J92">
            <v>308</v>
          </cell>
          <cell r="K92">
            <v>768</v>
          </cell>
          <cell r="L92">
            <v>12206</v>
          </cell>
          <cell r="M92">
            <v>2567</v>
          </cell>
          <cell r="N92">
            <v>47675</v>
          </cell>
          <cell r="O92">
            <v>32691</v>
          </cell>
          <cell r="P92">
            <v>797</v>
          </cell>
          <cell r="Q92">
            <v>94</v>
          </cell>
          <cell r="R92">
            <v>358</v>
          </cell>
          <cell r="S92">
            <v>184</v>
          </cell>
          <cell r="T92">
            <v>103</v>
          </cell>
          <cell r="U92">
            <v>388</v>
          </cell>
          <cell r="V92">
            <v>97</v>
          </cell>
          <cell r="W92">
            <v>72</v>
          </cell>
          <cell r="X92">
            <v>77</v>
          </cell>
          <cell r="Y92">
            <v>10863</v>
          </cell>
          <cell r="Z92">
            <v>1886</v>
          </cell>
          <cell r="AA92">
            <v>57597</v>
          </cell>
        </row>
        <row r="93">
          <cell r="A93">
            <v>32021</v>
          </cell>
          <cell r="B93">
            <v>14729</v>
          </cell>
          <cell r="C93">
            <v>1184</v>
          </cell>
          <cell r="D93">
            <v>253</v>
          </cell>
          <cell r="E93">
            <v>1512</v>
          </cell>
          <cell r="F93">
            <v>490</v>
          </cell>
          <cell r="G93">
            <v>213</v>
          </cell>
          <cell r="H93">
            <v>737</v>
          </cell>
          <cell r="I93">
            <v>173</v>
          </cell>
          <cell r="J93">
            <v>290</v>
          </cell>
          <cell r="K93">
            <v>726</v>
          </cell>
          <cell r="L93">
            <v>12160</v>
          </cell>
          <cell r="M93">
            <v>2590</v>
          </cell>
          <cell r="N93">
            <v>47956</v>
          </cell>
          <cell r="O93">
            <v>32941</v>
          </cell>
          <cell r="P93">
            <v>787</v>
          </cell>
          <cell r="Q93">
            <v>88</v>
          </cell>
          <cell r="R93">
            <v>354</v>
          </cell>
          <cell r="S93">
            <v>196</v>
          </cell>
          <cell r="T93">
            <v>115</v>
          </cell>
          <cell r="U93">
            <v>388</v>
          </cell>
          <cell r="V93">
            <v>125</v>
          </cell>
          <cell r="W93">
            <v>69</v>
          </cell>
          <cell r="X93">
            <v>79</v>
          </cell>
          <cell r="Y93">
            <v>10872</v>
          </cell>
          <cell r="Z93">
            <v>1862</v>
          </cell>
          <cell r="AA93">
            <v>57682</v>
          </cell>
        </row>
        <row r="94">
          <cell r="A94">
            <v>32051</v>
          </cell>
          <cell r="B94">
            <v>14945</v>
          </cell>
          <cell r="C94">
            <v>1153</v>
          </cell>
          <cell r="D94">
            <v>276</v>
          </cell>
          <cell r="E94">
            <v>1774</v>
          </cell>
          <cell r="F94">
            <v>499</v>
          </cell>
          <cell r="G94">
            <v>233</v>
          </cell>
          <cell r="H94">
            <v>763</v>
          </cell>
          <cell r="I94">
            <v>164</v>
          </cell>
          <cell r="J94">
            <v>298</v>
          </cell>
          <cell r="K94">
            <v>728</v>
          </cell>
          <cell r="L94">
            <v>12288</v>
          </cell>
          <cell r="M94">
            <v>2668</v>
          </cell>
          <cell r="N94">
            <v>48617</v>
          </cell>
          <cell r="O94">
            <v>33548</v>
          </cell>
          <cell r="P94">
            <v>791</v>
          </cell>
          <cell r="Q94">
            <v>91</v>
          </cell>
          <cell r="R94">
            <v>359</v>
          </cell>
          <cell r="S94">
            <v>189</v>
          </cell>
          <cell r="T94">
            <v>107</v>
          </cell>
          <cell r="U94">
            <v>418</v>
          </cell>
          <cell r="V94">
            <v>120</v>
          </cell>
          <cell r="W94">
            <v>67</v>
          </cell>
          <cell r="X94">
            <v>78</v>
          </cell>
          <cell r="Y94">
            <v>10955</v>
          </cell>
          <cell r="Z94">
            <v>1840</v>
          </cell>
          <cell r="AA94">
            <v>58417</v>
          </cell>
        </row>
        <row r="95">
          <cell r="A95">
            <v>32082</v>
          </cell>
          <cell r="B95">
            <v>14792</v>
          </cell>
          <cell r="C95">
            <v>1102</v>
          </cell>
          <cell r="D95">
            <v>273</v>
          </cell>
          <cell r="E95">
            <v>1848</v>
          </cell>
          <cell r="F95">
            <v>470</v>
          </cell>
          <cell r="G95">
            <v>247</v>
          </cell>
          <cell r="H95">
            <v>793</v>
          </cell>
          <cell r="I95">
            <v>181</v>
          </cell>
          <cell r="J95">
            <v>307</v>
          </cell>
          <cell r="K95">
            <v>709</v>
          </cell>
          <cell r="L95">
            <v>12169</v>
          </cell>
          <cell r="M95">
            <v>2620</v>
          </cell>
          <cell r="N95">
            <v>48579</v>
          </cell>
          <cell r="O95">
            <v>34147</v>
          </cell>
          <cell r="P95">
            <v>826</v>
          </cell>
          <cell r="Q95">
            <v>99</v>
          </cell>
          <cell r="R95">
            <v>345</v>
          </cell>
          <cell r="S95">
            <v>197</v>
          </cell>
          <cell r="T95">
            <v>103</v>
          </cell>
          <cell r="U95">
            <v>416</v>
          </cell>
          <cell r="V95">
            <v>106</v>
          </cell>
          <cell r="W95">
            <v>78</v>
          </cell>
          <cell r="X95">
            <v>77</v>
          </cell>
          <cell r="Y95">
            <v>10986</v>
          </cell>
          <cell r="Z95">
            <v>1817</v>
          </cell>
          <cell r="AA95">
            <v>59053</v>
          </cell>
        </row>
        <row r="96">
          <cell r="A96">
            <v>32112</v>
          </cell>
          <cell r="B96">
            <v>14480</v>
          </cell>
          <cell r="C96">
            <v>1073</v>
          </cell>
          <cell r="D96">
            <v>277</v>
          </cell>
          <cell r="E96">
            <v>1919</v>
          </cell>
          <cell r="F96">
            <v>488</v>
          </cell>
          <cell r="G96">
            <v>241</v>
          </cell>
          <cell r="H96">
            <v>815</v>
          </cell>
          <cell r="I96">
            <v>199</v>
          </cell>
          <cell r="J96">
            <v>304</v>
          </cell>
          <cell r="K96">
            <v>702</v>
          </cell>
          <cell r="L96">
            <v>12092</v>
          </cell>
          <cell r="M96">
            <v>2583</v>
          </cell>
          <cell r="N96">
            <v>48373</v>
          </cell>
          <cell r="O96">
            <v>34921</v>
          </cell>
          <cell r="P96">
            <v>840</v>
          </cell>
          <cell r="Q96">
            <v>87</v>
          </cell>
          <cell r="R96">
            <v>330</v>
          </cell>
          <cell r="S96">
            <v>201</v>
          </cell>
          <cell r="T96">
            <v>102</v>
          </cell>
          <cell r="U96">
            <v>420</v>
          </cell>
          <cell r="V96">
            <v>110</v>
          </cell>
          <cell r="W96">
            <v>69</v>
          </cell>
          <cell r="X96">
            <v>87</v>
          </cell>
          <cell r="Y96">
            <v>10958</v>
          </cell>
          <cell r="Z96">
            <v>1803</v>
          </cell>
          <cell r="AA96">
            <v>59633</v>
          </cell>
        </row>
        <row r="97">
          <cell r="A97">
            <v>32143</v>
          </cell>
          <cell r="B97">
            <v>14394</v>
          </cell>
          <cell r="C97">
            <v>1085</v>
          </cell>
          <cell r="D97">
            <v>292</v>
          </cell>
          <cell r="E97">
            <v>1944</v>
          </cell>
          <cell r="F97">
            <v>490</v>
          </cell>
          <cell r="G97">
            <v>242</v>
          </cell>
          <cell r="H97">
            <v>875</v>
          </cell>
          <cell r="I97">
            <v>265</v>
          </cell>
          <cell r="J97">
            <v>301</v>
          </cell>
          <cell r="K97">
            <v>702</v>
          </cell>
          <cell r="L97">
            <v>11898</v>
          </cell>
          <cell r="M97">
            <v>2555</v>
          </cell>
          <cell r="N97">
            <v>48604</v>
          </cell>
          <cell r="O97">
            <v>36227</v>
          </cell>
          <cell r="P97">
            <v>869</v>
          </cell>
          <cell r="Q97">
            <v>83</v>
          </cell>
          <cell r="R97">
            <v>311</v>
          </cell>
          <cell r="S97">
            <v>211</v>
          </cell>
          <cell r="T97">
            <v>104</v>
          </cell>
          <cell r="U97">
            <v>421</v>
          </cell>
          <cell r="V97">
            <v>117</v>
          </cell>
          <cell r="W97">
            <v>68</v>
          </cell>
          <cell r="X97">
            <v>88</v>
          </cell>
          <cell r="Y97">
            <v>10843</v>
          </cell>
          <cell r="Z97">
            <v>1791</v>
          </cell>
          <cell r="AA97">
            <v>60843</v>
          </cell>
        </row>
        <row r="98">
          <cell r="A98">
            <v>32174</v>
          </cell>
          <cell r="B98">
            <v>14192</v>
          </cell>
          <cell r="C98">
            <v>1068</v>
          </cell>
          <cell r="D98">
            <v>287</v>
          </cell>
          <cell r="E98">
            <v>2085</v>
          </cell>
          <cell r="F98">
            <v>495</v>
          </cell>
          <cell r="G98">
            <v>242</v>
          </cell>
          <cell r="H98">
            <v>882</v>
          </cell>
          <cell r="I98">
            <v>310</v>
          </cell>
          <cell r="J98">
            <v>290</v>
          </cell>
          <cell r="K98">
            <v>672</v>
          </cell>
          <cell r="L98">
            <v>11881</v>
          </cell>
          <cell r="M98">
            <v>2482</v>
          </cell>
          <cell r="N98">
            <v>48254</v>
          </cell>
          <cell r="O98">
            <v>37493</v>
          </cell>
          <cell r="P98">
            <v>904</v>
          </cell>
          <cell r="Q98">
            <v>83</v>
          </cell>
          <cell r="R98">
            <v>299</v>
          </cell>
          <cell r="S98">
            <v>209</v>
          </cell>
          <cell r="T98">
            <v>102</v>
          </cell>
          <cell r="U98">
            <v>428</v>
          </cell>
          <cell r="V98">
            <v>118</v>
          </cell>
          <cell r="W98">
            <v>64</v>
          </cell>
          <cell r="X98">
            <v>77</v>
          </cell>
          <cell r="Y98">
            <v>10861</v>
          </cell>
          <cell r="Z98">
            <v>1792</v>
          </cell>
          <cell r="AA98">
            <v>62261</v>
          </cell>
        </row>
        <row r="99">
          <cell r="A99">
            <v>32203</v>
          </cell>
          <cell r="B99">
            <v>13723</v>
          </cell>
          <cell r="C99">
            <v>1038</v>
          </cell>
          <cell r="D99">
            <v>297</v>
          </cell>
          <cell r="E99">
            <v>2211</v>
          </cell>
          <cell r="F99">
            <v>477</v>
          </cell>
          <cell r="G99">
            <v>248</v>
          </cell>
          <cell r="H99">
            <v>879</v>
          </cell>
          <cell r="I99">
            <v>314</v>
          </cell>
          <cell r="J99">
            <v>276</v>
          </cell>
          <cell r="K99">
            <v>632</v>
          </cell>
          <cell r="L99">
            <v>11807</v>
          </cell>
          <cell r="M99">
            <v>2486</v>
          </cell>
          <cell r="N99">
            <v>47844</v>
          </cell>
          <cell r="O99">
            <v>38718</v>
          </cell>
          <cell r="P99">
            <v>891</v>
          </cell>
          <cell r="Q99">
            <v>93</v>
          </cell>
          <cell r="R99">
            <v>286</v>
          </cell>
          <cell r="S99">
            <v>215</v>
          </cell>
          <cell r="T99">
            <v>111</v>
          </cell>
          <cell r="U99">
            <v>398</v>
          </cell>
          <cell r="V99">
            <v>120</v>
          </cell>
          <cell r="W99">
            <v>59</v>
          </cell>
          <cell r="X99">
            <v>84</v>
          </cell>
          <cell r="Y99">
            <v>10795</v>
          </cell>
          <cell r="Z99">
            <v>1770</v>
          </cell>
          <cell r="AA99">
            <v>63469</v>
          </cell>
        </row>
        <row r="100">
          <cell r="A100">
            <v>32234</v>
          </cell>
          <cell r="B100">
            <v>13584</v>
          </cell>
          <cell r="C100">
            <v>1049</v>
          </cell>
          <cell r="D100">
            <v>294</v>
          </cell>
          <cell r="E100">
            <v>2273</v>
          </cell>
          <cell r="F100">
            <v>458</v>
          </cell>
          <cell r="G100">
            <v>246</v>
          </cell>
          <cell r="H100">
            <v>1013</v>
          </cell>
          <cell r="I100">
            <v>348</v>
          </cell>
          <cell r="J100">
            <v>262</v>
          </cell>
          <cell r="K100">
            <v>598</v>
          </cell>
          <cell r="L100">
            <v>11697</v>
          </cell>
          <cell r="M100">
            <v>2441</v>
          </cell>
          <cell r="N100">
            <v>47954</v>
          </cell>
          <cell r="O100">
            <v>39898</v>
          </cell>
          <cell r="P100">
            <v>938</v>
          </cell>
          <cell r="Q100">
            <v>110</v>
          </cell>
          <cell r="R100">
            <v>272</v>
          </cell>
          <cell r="S100">
            <v>219</v>
          </cell>
          <cell r="T100">
            <v>107</v>
          </cell>
          <cell r="U100">
            <v>410</v>
          </cell>
          <cell r="V100">
            <v>120</v>
          </cell>
          <cell r="W100">
            <v>60</v>
          </cell>
          <cell r="X100">
            <v>80</v>
          </cell>
          <cell r="Y100">
            <v>11017</v>
          </cell>
          <cell r="Z100">
            <v>1786</v>
          </cell>
          <cell r="AA100">
            <v>64756</v>
          </cell>
        </row>
        <row r="101">
          <cell r="A101">
            <v>32264</v>
          </cell>
          <cell r="B101">
            <v>13333</v>
          </cell>
          <cell r="C101">
            <v>1027</v>
          </cell>
          <cell r="D101">
            <v>312</v>
          </cell>
          <cell r="E101">
            <v>2269</v>
          </cell>
          <cell r="F101">
            <v>466</v>
          </cell>
          <cell r="G101">
            <v>246</v>
          </cell>
          <cell r="H101">
            <v>1026</v>
          </cell>
          <cell r="I101">
            <v>444</v>
          </cell>
          <cell r="J101">
            <v>255</v>
          </cell>
          <cell r="K101">
            <v>566</v>
          </cell>
          <cell r="L101">
            <v>11580</v>
          </cell>
          <cell r="M101">
            <v>2423</v>
          </cell>
          <cell r="N101">
            <v>47718</v>
          </cell>
          <cell r="O101">
            <v>40508</v>
          </cell>
          <cell r="P101">
            <v>1005</v>
          </cell>
          <cell r="Q101">
            <v>117</v>
          </cell>
          <cell r="R101">
            <v>276</v>
          </cell>
          <cell r="S101">
            <v>223</v>
          </cell>
          <cell r="T101">
            <v>121</v>
          </cell>
          <cell r="U101">
            <v>414</v>
          </cell>
          <cell r="V101">
            <v>120</v>
          </cell>
          <cell r="W101">
            <v>54</v>
          </cell>
          <cell r="X101">
            <v>89</v>
          </cell>
          <cell r="Y101">
            <v>11228</v>
          </cell>
          <cell r="Z101">
            <v>1817</v>
          </cell>
          <cell r="AA101">
            <v>65372</v>
          </cell>
        </row>
        <row r="102">
          <cell r="A102">
            <v>32295</v>
          </cell>
          <cell r="B102">
            <v>13113</v>
          </cell>
          <cell r="C102">
            <v>1023</v>
          </cell>
          <cell r="D102">
            <v>318</v>
          </cell>
          <cell r="E102">
            <v>2283</v>
          </cell>
          <cell r="F102">
            <v>480</v>
          </cell>
          <cell r="G102">
            <v>254</v>
          </cell>
          <cell r="H102">
            <v>1124</v>
          </cell>
          <cell r="I102">
            <v>422</v>
          </cell>
          <cell r="J102">
            <v>255</v>
          </cell>
          <cell r="K102">
            <v>547</v>
          </cell>
          <cell r="L102">
            <v>11516</v>
          </cell>
          <cell r="M102">
            <v>2373</v>
          </cell>
          <cell r="N102">
            <v>47726</v>
          </cell>
          <cell r="O102">
            <v>41341</v>
          </cell>
          <cell r="P102">
            <v>1028</v>
          </cell>
          <cell r="Q102">
            <v>112</v>
          </cell>
          <cell r="R102">
            <v>277</v>
          </cell>
          <cell r="S102">
            <v>230</v>
          </cell>
          <cell r="T102">
            <v>118</v>
          </cell>
          <cell r="U102">
            <v>400</v>
          </cell>
          <cell r="V102">
            <v>123</v>
          </cell>
          <cell r="W102">
            <v>63</v>
          </cell>
          <cell r="X102">
            <v>91</v>
          </cell>
          <cell r="Y102">
            <v>11165</v>
          </cell>
          <cell r="Z102">
            <v>1827</v>
          </cell>
          <cell r="AA102">
            <v>66008</v>
          </cell>
        </row>
        <row r="103">
          <cell r="A103">
            <v>32325</v>
          </cell>
          <cell r="B103">
            <v>12918</v>
          </cell>
          <cell r="C103">
            <v>979</v>
          </cell>
          <cell r="D103">
            <v>319</v>
          </cell>
          <cell r="E103">
            <v>2368</v>
          </cell>
          <cell r="F103">
            <v>464</v>
          </cell>
          <cell r="G103">
            <v>255</v>
          </cell>
          <cell r="H103">
            <v>1176</v>
          </cell>
          <cell r="I103">
            <v>434</v>
          </cell>
          <cell r="J103">
            <v>253</v>
          </cell>
          <cell r="K103">
            <v>514</v>
          </cell>
          <cell r="L103">
            <v>11403</v>
          </cell>
          <cell r="M103">
            <v>2345</v>
          </cell>
          <cell r="N103">
            <v>47796</v>
          </cell>
          <cell r="O103">
            <v>42374</v>
          </cell>
          <cell r="P103">
            <v>1033</v>
          </cell>
          <cell r="Q103">
            <v>113</v>
          </cell>
          <cell r="R103">
            <v>278</v>
          </cell>
          <cell r="S103">
            <v>231</v>
          </cell>
          <cell r="T103">
            <v>113</v>
          </cell>
          <cell r="U103">
            <v>439</v>
          </cell>
          <cell r="V103">
            <v>122</v>
          </cell>
          <cell r="W103">
            <v>61</v>
          </cell>
          <cell r="X103">
            <v>91</v>
          </cell>
          <cell r="Y103">
            <v>11235</v>
          </cell>
          <cell r="Z103">
            <v>1868</v>
          </cell>
          <cell r="AA103">
            <v>67122</v>
          </cell>
        </row>
        <row r="104">
          <cell r="A104">
            <v>32356</v>
          </cell>
          <cell r="B104">
            <v>12483</v>
          </cell>
          <cell r="C104">
            <v>951</v>
          </cell>
          <cell r="D104">
            <v>334</v>
          </cell>
          <cell r="E104">
            <v>2379</v>
          </cell>
          <cell r="F104">
            <v>479</v>
          </cell>
          <cell r="G104">
            <v>255</v>
          </cell>
          <cell r="H104">
            <v>1185</v>
          </cell>
          <cell r="I104">
            <v>431</v>
          </cell>
          <cell r="J104">
            <v>257</v>
          </cell>
          <cell r="K104">
            <v>449</v>
          </cell>
          <cell r="L104">
            <v>11301</v>
          </cell>
          <cell r="M104">
            <v>2299</v>
          </cell>
          <cell r="N104">
            <v>47318</v>
          </cell>
          <cell r="O104">
            <v>42816</v>
          </cell>
          <cell r="P104">
            <v>1036</v>
          </cell>
          <cell r="Q104">
            <v>131</v>
          </cell>
          <cell r="R104">
            <v>283</v>
          </cell>
          <cell r="S104">
            <v>239</v>
          </cell>
          <cell r="T104">
            <v>101</v>
          </cell>
          <cell r="U104">
            <v>413</v>
          </cell>
          <cell r="V104">
            <v>134</v>
          </cell>
          <cell r="W104">
            <v>66</v>
          </cell>
          <cell r="X104">
            <v>89</v>
          </cell>
          <cell r="Y104">
            <v>11203</v>
          </cell>
          <cell r="Z104">
            <v>1857</v>
          </cell>
          <cell r="AA104">
            <v>67414</v>
          </cell>
        </row>
        <row r="105">
          <cell r="A105">
            <v>32387</v>
          </cell>
          <cell r="B105">
            <v>12276</v>
          </cell>
          <cell r="C105">
            <v>906</v>
          </cell>
          <cell r="D105">
            <v>366</v>
          </cell>
          <cell r="E105">
            <v>2409</v>
          </cell>
          <cell r="F105">
            <v>449</v>
          </cell>
          <cell r="G105">
            <v>266</v>
          </cell>
          <cell r="H105">
            <v>1186</v>
          </cell>
          <cell r="I105">
            <v>394</v>
          </cell>
          <cell r="J105">
            <v>261</v>
          </cell>
          <cell r="K105">
            <v>428</v>
          </cell>
          <cell r="L105">
            <v>11311</v>
          </cell>
          <cell r="M105">
            <v>2202</v>
          </cell>
          <cell r="N105">
            <v>47314</v>
          </cell>
          <cell r="O105">
            <v>43595</v>
          </cell>
          <cell r="P105">
            <v>1048</v>
          </cell>
          <cell r="Q105">
            <v>130</v>
          </cell>
          <cell r="R105">
            <v>299</v>
          </cell>
          <cell r="S105">
            <v>233</v>
          </cell>
          <cell r="T105">
            <v>93</v>
          </cell>
          <cell r="U105">
            <v>407</v>
          </cell>
          <cell r="V105">
            <v>83</v>
          </cell>
          <cell r="W105">
            <v>73</v>
          </cell>
          <cell r="X105">
            <v>88</v>
          </cell>
          <cell r="Y105">
            <v>11394</v>
          </cell>
          <cell r="Z105">
            <v>1882</v>
          </cell>
          <cell r="AA105">
            <v>68418</v>
          </cell>
        </row>
        <row r="106">
          <cell r="A106">
            <v>32417</v>
          </cell>
          <cell r="B106">
            <v>11866</v>
          </cell>
          <cell r="C106">
            <v>871</v>
          </cell>
          <cell r="D106">
            <v>344</v>
          </cell>
          <cell r="E106">
            <v>2253</v>
          </cell>
          <cell r="F106">
            <v>431</v>
          </cell>
          <cell r="G106">
            <v>256</v>
          </cell>
          <cell r="H106">
            <v>1198</v>
          </cell>
          <cell r="I106">
            <v>390</v>
          </cell>
          <cell r="J106">
            <v>256</v>
          </cell>
          <cell r="K106">
            <v>404</v>
          </cell>
          <cell r="L106">
            <v>11085</v>
          </cell>
          <cell r="M106">
            <v>2119</v>
          </cell>
          <cell r="N106">
            <v>46535</v>
          </cell>
          <cell r="O106">
            <v>44187</v>
          </cell>
          <cell r="P106">
            <v>1071</v>
          </cell>
          <cell r="Q106">
            <v>126</v>
          </cell>
          <cell r="R106">
            <v>283</v>
          </cell>
          <cell r="S106">
            <v>247</v>
          </cell>
          <cell r="T106">
            <v>95</v>
          </cell>
          <cell r="U106">
            <v>393</v>
          </cell>
          <cell r="V106">
            <v>84</v>
          </cell>
          <cell r="W106">
            <v>84</v>
          </cell>
          <cell r="X106">
            <v>88</v>
          </cell>
          <cell r="Y106">
            <v>11431</v>
          </cell>
          <cell r="Z106">
            <v>1917</v>
          </cell>
          <cell r="AA106">
            <v>69145</v>
          </cell>
        </row>
        <row r="107">
          <cell r="A107">
            <v>32448</v>
          </cell>
          <cell r="B107">
            <v>11728</v>
          </cell>
          <cell r="C107">
            <v>854</v>
          </cell>
          <cell r="D107">
            <v>333</v>
          </cell>
          <cell r="E107">
            <v>2305</v>
          </cell>
          <cell r="F107">
            <v>437</v>
          </cell>
          <cell r="G107">
            <v>243</v>
          </cell>
          <cell r="H107">
            <v>1240</v>
          </cell>
          <cell r="I107">
            <v>387</v>
          </cell>
          <cell r="J107">
            <v>244</v>
          </cell>
          <cell r="K107">
            <v>381</v>
          </cell>
          <cell r="L107">
            <v>10983</v>
          </cell>
          <cell r="M107">
            <v>2117</v>
          </cell>
          <cell r="N107">
            <v>46197</v>
          </cell>
          <cell r="O107">
            <v>44453</v>
          </cell>
          <cell r="P107">
            <v>1054</v>
          </cell>
          <cell r="Q107">
            <v>143</v>
          </cell>
          <cell r="R107">
            <v>311</v>
          </cell>
          <cell r="S107">
            <v>251</v>
          </cell>
          <cell r="T107">
            <v>93</v>
          </cell>
          <cell r="U107">
            <v>405</v>
          </cell>
          <cell r="V107">
            <v>88</v>
          </cell>
          <cell r="W107">
            <v>72</v>
          </cell>
          <cell r="X107">
            <v>88</v>
          </cell>
          <cell r="Y107">
            <v>11439</v>
          </cell>
          <cell r="Z107">
            <v>1965</v>
          </cell>
          <cell r="AA107">
            <v>69454</v>
          </cell>
        </row>
        <row r="108">
          <cell r="A108">
            <v>32478</v>
          </cell>
          <cell r="B108">
            <v>11681</v>
          </cell>
          <cell r="C108">
            <v>787</v>
          </cell>
          <cell r="D108">
            <v>344</v>
          </cell>
          <cell r="E108">
            <v>2313</v>
          </cell>
          <cell r="F108">
            <v>455</v>
          </cell>
          <cell r="G108">
            <v>248</v>
          </cell>
          <cell r="H108">
            <v>1256</v>
          </cell>
          <cell r="I108">
            <v>373</v>
          </cell>
          <cell r="J108">
            <v>255</v>
          </cell>
          <cell r="K108">
            <v>350</v>
          </cell>
          <cell r="L108">
            <v>11285</v>
          </cell>
          <cell r="M108">
            <v>2077</v>
          </cell>
          <cell r="N108">
            <v>46529</v>
          </cell>
          <cell r="O108">
            <v>45088</v>
          </cell>
          <cell r="P108">
            <v>1105</v>
          </cell>
          <cell r="Q108">
            <v>152</v>
          </cell>
          <cell r="R108">
            <v>329</v>
          </cell>
          <cell r="S108">
            <v>262</v>
          </cell>
          <cell r="T108">
            <v>121</v>
          </cell>
          <cell r="U108">
            <v>401</v>
          </cell>
          <cell r="V108">
            <v>90</v>
          </cell>
          <cell r="W108">
            <v>88</v>
          </cell>
          <cell r="X108">
            <v>79</v>
          </cell>
          <cell r="Y108">
            <v>11651</v>
          </cell>
          <cell r="Z108">
            <v>2044</v>
          </cell>
          <cell r="AA108">
            <v>70725</v>
          </cell>
        </row>
        <row r="109">
          <cell r="A109">
            <v>32509</v>
          </cell>
          <cell r="B109">
            <v>11451</v>
          </cell>
          <cell r="C109">
            <v>794</v>
          </cell>
          <cell r="D109">
            <v>353</v>
          </cell>
          <cell r="E109">
            <v>2402</v>
          </cell>
          <cell r="F109">
            <v>463</v>
          </cell>
          <cell r="G109">
            <v>244</v>
          </cell>
          <cell r="H109">
            <v>1250</v>
          </cell>
          <cell r="I109">
            <v>320</v>
          </cell>
          <cell r="J109">
            <v>245</v>
          </cell>
          <cell r="K109">
            <v>289</v>
          </cell>
          <cell r="L109">
            <v>11236</v>
          </cell>
          <cell r="M109">
            <v>2056</v>
          </cell>
          <cell r="N109">
            <v>46420</v>
          </cell>
          <cell r="O109">
            <v>45154</v>
          </cell>
          <cell r="P109">
            <v>1136</v>
          </cell>
          <cell r="Q109">
            <v>152</v>
          </cell>
          <cell r="R109">
            <v>321</v>
          </cell>
          <cell r="S109">
            <v>271</v>
          </cell>
          <cell r="T109">
            <v>119</v>
          </cell>
          <cell r="U109">
            <v>407</v>
          </cell>
          <cell r="V109">
            <v>85</v>
          </cell>
          <cell r="W109">
            <v>91</v>
          </cell>
          <cell r="X109">
            <v>86</v>
          </cell>
          <cell r="Y109">
            <v>11797</v>
          </cell>
          <cell r="Z109">
            <v>2099</v>
          </cell>
          <cell r="AA109">
            <v>70963</v>
          </cell>
        </row>
        <row r="110">
          <cell r="A110">
            <v>32540</v>
          </cell>
          <cell r="B110">
            <v>11438</v>
          </cell>
          <cell r="C110">
            <v>790</v>
          </cell>
          <cell r="D110">
            <v>386</v>
          </cell>
          <cell r="E110">
            <v>2320</v>
          </cell>
          <cell r="F110">
            <v>506</v>
          </cell>
          <cell r="G110">
            <v>245</v>
          </cell>
          <cell r="H110">
            <v>1296</v>
          </cell>
          <cell r="I110">
            <v>283</v>
          </cell>
          <cell r="J110">
            <v>252</v>
          </cell>
          <cell r="K110">
            <v>268</v>
          </cell>
          <cell r="L110">
            <v>11017</v>
          </cell>
          <cell r="M110">
            <v>2073</v>
          </cell>
          <cell r="N110">
            <v>46321</v>
          </cell>
          <cell r="O110">
            <v>45011</v>
          </cell>
          <cell r="P110">
            <v>1111</v>
          </cell>
          <cell r="Q110">
            <v>149</v>
          </cell>
          <cell r="R110">
            <v>334</v>
          </cell>
          <cell r="S110">
            <v>274</v>
          </cell>
          <cell r="T110">
            <v>125</v>
          </cell>
          <cell r="U110">
            <v>410</v>
          </cell>
          <cell r="V110">
            <v>86</v>
          </cell>
          <cell r="W110">
            <v>102</v>
          </cell>
          <cell r="X110">
            <v>93</v>
          </cell>
          <cell r="Y110">
            <v>11983</v>
          </cell>
          <cell r="Z110">
            <v>2112</v>
          </cell>
          <cell r="AA110">
            <v>70896</v>
          </cell>
        </row>
        <row r="111">
          <cell r="A111">
            <v>32568</v>
          </cell>
          <cell r="B111">
            <v>11517</v>
          </cell>
          <cell r="C111">
            <v>762</v>
          </cell>
          <cell r="D111">
            <v>384</v>
          </cell>
          <cell r="E111">
            <v>2295</v>
          </cell>
          <cell r="F111">
            <v>510</v>
          </cell>
          <cell r="G111">
            <v>245</v>
          </cell>
          <cell r="H111">
            <v>1335</v>
          </cell>
          <cell r="I111">
            <v>288</v>
          </cell>
          <cell r="J111">
            <v>258</v>
          </cell>
          <cell r="K111">
            <v>246</v>
          </cell>
          <cell r="L111">
            <v>10843</v>
          </cell>
          <cell r="M111">
            <v>2062</v>
          </cell>
          <cell r="N111">
            <v>46233</v>
          </cell>
          <cell r="O111">
            <v>44592</v>
          </cell>
          <cell r="P111">
            <v>1126</v>
          </cell>
          <cell r="Q111">
            <v>135</v>
          </cell>
          <cell r="R111">
            <v>337</v>
          </cell>
          <cell r="S111">
            <v>288</v>
          </cell>
          <cell r="T111">
            <v>124</v>
          </cell>
          <cell r="U111">
            <v>434</v>
          </cell>
          <cell r="V111">
            <v>83</v>
          </cell>
          <cell r="W111">
            <v>110</v>
          </cell>
          <cell r="X111">
            <v>90</v>
          </cell>
          <cell r="Y111">
            <v>12525</v>
          </cell>
          <cell r="Z111">
            <v>2133</v>
          </cell>
          <cell r="AA111">
            <v>70941</v>
          </cell>
        </row>
        <row r="112">
          <cell r="A112">
            <v>32599</v>
          </cell>
          <cell r="B112">
            <v>11582</v>
          </cell>
          <cell r="C112">
            <v>741</v>
          </cell>
          <cell r="D112">
            <v>421</v>
          </cell>
          <cell r="E112">
            <v>2346</v>
          </cell>
          <cell r="F112">
            <v>506</v>
          </cell>
          <cell r="G112">
            <v>250</v>
          </cell>
          <cell r="H112">
            <v>1412</v>
          </cell>
          <cell r="I112">
            <v>298</v>
          </cell>
          <cell r="J112">
            <v>271</v>
          </cell>
          <cell r="K112">
            <v>229</v>
          </cell>
          <cell r="L112">
            <v>10842</v>
          </cell>
          <cell r="M112">
            <v>2057</v>
          </cell>
          <cell r="N112">
            <v>46407</v>
          </cell>
          <cell r="O112">
            <v>44163</v>
          </cell>
          <cell r="P112">
            <v>1124</v>
          </cell>
          <cell r="Q112">
            <v>120</v>
          </cell>
          <cell r="R112">
            <v>344</v>
          </cell>
          <cell r="S112">
            <v>300</v>
          </cell>
          <cell r="T112">
            <v>124</v>
          </cell>
          <cell r="U112">
            <v>419</v>
          </cell>
          <cell r="V112">
            <v>79</v>
          </cell>
          <cell r="W112">
            <v>116</v>
          </cell>
          <cell r="X112">
            <v>92</v>
          </cell>
          <cell r="Y112">
            <v>12520</v>
          </cell>
          <cell r="Z112">
            <v>2158</v>
          </cell>
          <cell r="AA112">
            <v>70819</v>
          </cell>
        </row>
        <row r="113">
          <cell r="A113">
            <v>32629</v>
          </cell>
          <cell r="B113">
            <v>11674</v>
          </cell>
          <cell r="C113">
            <v>753</v>
          </cell>
          <cell r="D113">
            <v>412</v>
          </cell>
          <cell r="E113">
            <v>2323</v>
          </cell>
          <cell r="F113">
            <v>490</v>
          </cell>
          <cell r="G113">
            <v>250</v>
          </cell>
          <cell r="H113">
            <v>1416</v>
          </cell>
          <cell r="I113">
            <v>209</v>
          </cell>
          <cell r="J113">
            <v>276</v>
          </cell>
          <cell r="K113">
            <v>227</v>
          </cell>
          <cell r="L113">
            <v>10716</v>
          </cell>
          <cell r="M113">
            <v>2041</v>
          </cell>
          <cell r="N113">
            <v>46017</v>
          </cell>
          <cell r="O113">
            <v>43665</v>
          </cell>
          <cell r="P113">
            <v>1074</v>
          </cell>
          <cell r="Q113">
            <v>118</v>
          </cell>
          <cell r="R113">
            <v>360</v>
          </cell>
          <cell r="S113">
            <v>314</v>
          </cell>
          <cell r="T113">
            <v>127</v>
          </cell>
          <cell r="U113">
            <v>441</v>
          </cell>
          <cell r="V113">
            <v>79</v>
          </cell>
          <cell r="W113">
            <v>120</v>
          </cell>
          <cell r="X113">
            <v>86</v>
          </cell>
          <cell r="Y113">
            <v>12678</v>
          </cell>
          <cell r="Z113">
            <v>2150</v>
          </cell>
          <cell r="AA113">
            <v>70583</v>
          </cell>
        </row>
        <row r="114">
          <cell r="A114">
            <v>32660</v>
          </cell>
          <cell r="B114">
            <v>11850</v>
          </cell>
          <cell r="C114">
            <v>755</v>
          </cell>
          <cell r="D114">
            <v>426</v>
          </cell>
          <cell r="E114">
            <v>2329</v>
          </cell>
          <cell r="F114">
            <v>461</v>
          </cell>
          <cell r="G114">
            <v>247</v>
          </cell>
          <cell r="H114">
            <v>1482</v>
          </cell>
          <cell r="I114">
            <v>216</v>
          </cell>
          <cell r="J114">
            <v>279</v>
          </cell>
          <cell r="K114">
            <v>213</v>
          </cell>
          <cell r="L114">
            <v>10624</v>
          </cell>
          <cell r="M114">
            <v>2080</v>
          </cell>
          <cell r="N114">
            <v>45946</v>
          </cell>
          <cell r="O114">
            <v>42866</v>
          </cell>
          <cell r="P114">
            <v>1024</v>
          </cell>
          <cell r="Q114">
            <v>121</v>
          </cell>
          <cell r="R114">
            <v>358</v>
          </cell>
          <cell r="S114">
            <v>310</v>
          </cell>
          <cell r="T114">
            <v>134</v>
          </cell>
          <cell r="U114">
            <v>452</v>
          </cell>
          <cell r="V114">
            <v>78</v>
          </cell>
          <cell r="W114">
            <v>121</v>
          </cell>
          <cell r="X114">
            <v>92</v>
          </cell>
          <cell r="Y114">
            <v>12853</v>
          </cell>
          <cell r="Z114">
            <v>2126</v>
          </cell>
          <cell r="AA114">
            <v>70081</v>
          </cell>
        </row>
        <row r="115">
          <cell r="A115">
            <v>32690</v>
          </cell>
          <cell r="B115">
            <v>12085</v>
          </cell>
          <cell r="C115">
            <v>775</v>
          </cell>
          <cell r="D115">
            <v>428</v>
          </cell>
          <cell r="E115">
            <v>2266</v>
          </cell>
          <cell r="F115">
            <v>468</v>
          </cell>
          <cell r="G115">
            <v>255</v>
          </cell>
          <cell r="H115">
            <v>1462</v>
          </cell>
          <cell r="I115">
            <v>203</v>
          </cell>
          <cell r="J115">
            <v>295</v>
          </cell>
          <cell r="K115">
            <v>213</v>
          </cell>
          <cell r="L115">
            <v>10559</v>
          </cell>
          <cell r="M115">
            <v>2117</v>
          </cell>
          <cell r="N115">
            <v>45907</v>
          </cell>
          <cell r="O115">
            <v>41838</v>
          </cell>
          <cell r="P115">
            <v>1064</v>
          </cell>
          <cell r="Q115">
            <v>125</v>
          </cell>
          <cell r="R115">
            <v>359</v>
          </cell>
          <cell r="S115">
            <v>305</v>
          </cell>
          <cell r="T115">
            <v>135</v>
          </cell>
          <cell r="U115">
            <v>455</v>
          </cell>
          <cell r="V115">
            <v>90</v>
          </cell>
          <cell r="W115">
            <v>128</v>
          </cell>
          <cell r="X115">
            <v>94</v>
          </cell>
          <cell r="Y115">
            <v>12962</v>
          </cell>
          <cell r="Z115">
            <v>2109</v>
          </cell>
          <cell r="AA115">
            <v>69401</v>
          </cell>
        </row>
        <row r="116">
          <cell r="A116">
            <v>32721</v>
          </cell>
          <cell r="B116">
            <v>12420</v>
          </cell>
          <cell r="C116">
            <v>808</v>
          </cell>
          <cell r="D116">
            <v>428</v>
          </cell>
          <cell r="E116">
            <v>2263</v>
          </cell>
          <cell r="F116">
            <v>439</v>
          </cell>
          <cell r="G116">
            <v>249</v>
          </cell>
          <cell r="H116">
            <v>1524</v>
          </cell>
          <cell r="I116">
            <v>211</v>
          </cell>
          <cell r="J116">
            <v>295</v>
          </cell>
          <cell r="K116">
            <v>212</v>
          </cell>
          <cell r="L116">
            <v>10446</v>
          </cell>
          <cell r="M116">
            <v>2132</v>
          </cell>
          <cell r="N116">
            <v>46866</v>
          </cell>
          <cell r="O116">
            <v>40723</v>
          </cell>
          <cell r="P116">
            <v>1065</v>
          </cell>
          <cell r="Q116">
            <v>110</v>
          </cell>
          <cell r="R116">
            <v>369</v>
          </cell>
          <cell r="S116">
            <v>307</v>
          </cell>
          <cell r="T116">
            <v>138</v>
          </cell>
          <cell r="U116">
            <v>484</v>
          </cell>
          <cell r="V116">
            <v>87</v>
          </cell>
          <cell r="W116">
            <v>120</v>
          </cell>
          <cell r="X116">
            <v>95</v>
          </cell>
          <cell r="Y116">
            <v>12951</v>
          </cell>
          <cell r="Z116">
            <v>2138</v>
          </cell>
          <cell r="AA116">
            <v>68376</v>
          </cell>
        </row>
        <row r="117">
          <cell r="A117">
            <v>32752</v>
          </cell>
          <cell r="B117">
            <v>12591</v>
          </cell>
          <cell r="C117">
            <v>815</v>
          </cell>
          <cell r="D117">
            <v>398</v>
          </cell>
          <cell r="E117">
            <v>2207</v>
          </cell>
          <cell r="F117">
            <v>490</v>
          </cell>
          <cell r="G117">
            <v>233</v>
          </cell>
          <cell r="H117">
            <v>1568</v>
          </cell>
          <cell r="I117">
            <v>208</v>
          </cell>
          <cell r="J117">
            <v>334</v>
          </cell>
          <cell r="K117">
            <v>214</v>
          </cell>
          <cell r="L117">
            <v>10351</v>
          </cell>
          <cell r="M117">
            <v>2162</v>
          </cell>
          <cell r="N117">
            <v>47105</v>
          </cell>
          <cell r="O117">
            <v>39159</v>
          </cell>
          <cell r="P117">
            <v>1066</v>
          </cell>
          <cell r="Q117">
            <v>114</v>
          </cell>
          <cell r="R117">
            <v>376</v>
          </cell>
          <cell r="S117">
            <v>304</v>
          </cell>
          <cell r="T117">
            <v>142</v>
          </cell>
          <cell r="U117">
            <v>516</v>
          </cell>
          <cell r="V117">
            <v>87</v>
          </cell>
          <cell r="W117">
            <v>120</v>
          </cell>
          <cell r="X117">
            <v>93</v>
          </cell>
          <cell r="Y117">
            <v>13115</v>
          </cell>
          <cell r="Z117">
            <v>2128</v>
          </cell>
          <cell r="AA117">
            <v>66960</v>
          </cell>
        </row>
        <row r="118">
          <cell r="A118">
            <v>32782</v>
          </cell>
          <cell r="B118">
            <v>12964</v>
          </cell>
          <cell r="C118">
            <v>809</v>
          </cell>
          <cell r="D118">
            <v>402</v>
          </cell>
          <cell r="E118">
            <v>2177</v>
          </cell>
          <cell r="F118">
            <v>505</v>
          </cell>
          <cell r="G118">
            <v>230</v>
          </cell>
          <cell r="H118">
            <v>1587</v>
          </cell>
          <cell r="I118">
            <v>256</v>
          </cell>
          <cell r="J118">
            <v>324</v>
          </cell>
          <cell r="K118">
            <v>213</v>
          </cell>
          <cell r="L118">
            <v>10389</v>
          </cell>
          <cell r="M118">
            <v>2186</v>
          </cell>
          <cell r="N118">
            <v>47825</v>
          </cell>
          <cell r="O118">
            <v>37170</v>
          </cell>
          <cell r="P118">
            <v>1056</v>
          </cell>
          <cell r="Q118">
            <v>117</v>
          </cell>
          <cell r="R118">
            <v>379</v>
          </cell>
          <cell r="S118">
            <v>299</v>
          </cell>
          <cell r="T118">
            <v>147</v>
          </cell>
          <cell r="U118">
            <v>532</v>
          </cell>
          <cell r="V118">
            <v>70</v>
          </cell>
          <cell r="W118">
            <v>111</v>
          </cell>
          <cell r="X118">
            <v>89</v>
          </cell>
          <cell r="Y118">
            <v>13267</v>
          </cell>
          <cell r="Z118">
            <v>2096</v>
          </cell>
          <cell r="AA118">
            <v>65011</v>
          </cell>
        </row>
        <row r="119">
          <cell r="A119">
            <v>32813</v>
          </cell>
          <cell r="B119">
            <v>13264</v>
          </cell>
          <cell r="C119">
            <v>801</v>
          </cell>
          <cell r="D119">
            <v>397</v>
          </cell>
          <cell r="E119">
            <v>2182</v>
          </cell>
          <cell r="F119">
            <v>509</v>
          </cell>
          <cell r="G119">
            <v>237</v>
          </cell>
          <cell r="H119">
            <v>1575</v>
          </cell>
          <cell r="I119">
            <v>260</v>
          </cell>
          <cell r="J119">
            <v>329</v>
          </cell>
          <cell r="K119">
            <v>216</v>
          </cell>
          <cell r="L119">
            <v>10246</v>
          </cell>
          <cell r="M119">
            <v>2163</v>
          </cell>
          <cell r="N119">
            <v>48276</v>
          </cell>
          <cell r="O119">
            <v>35705</v>
          </cell>
          <cell r="P119">
            <v>1067</v>
          </cell>
          <cell r="Q119">
            <v>96</v>
          </cell>
          <cell r="R119">
            <v>359</v>
          </cell>
          <cell r="S119">
            <v>301</v>
          </cell>
          <cell r="T119">
            <v>150</v>
          </cell>
          <cell r="U119">
            <v>531</v>
          </cell>
          <cell r="V119">
            <v>80</v>
          </cell>
          <cell r="W119">
            <v>117</v>
          </cell>
          <cell r="X119">
            <v>87</v>
          </cell>
          <cell r="Y119">
            <v>13415</v>
          </cell>
          <cell r="Z119">
            <v>2079</v>
          </cell>
          <cell r="AA119">
            <v>63673</v>
          </cell>
        </row>
        <row r="120">
          <cell r="A120">
            <v>32843</v>
          </cell>
          <cell r="B120">
            <v>13997</v>
          </cell>
          <cell r="C120">
            <v>833</v>
          </cell>
          <cell r="D120">
            <v>381</v>
          </cell>
          <cell r="E120">
            <v>2148</v>
          </cell>
          <cell r="F120">
            <v>478</v>
          </cell>
          <cell r="G120">
            <v>242</v>
          </cell>
          <cell r="H120">
            <v>1575</v>
          </cell>
          <cell r="I120">
            <v>306</v>
          </cell>
          <cell r="J120">
            <v>328</v>
          </cell>
          <cell r="K120">
            <v>207</v>
          </cell>
          <cell r="L120">
            <v>10333</v>
          </cell>
          <cell r="M120">
            <v>2165</v>
          </cell>
          <cell r="N120">
            <v>49260</v>
          </cell>
          <cell r="O120">
            <v>33929</v>
          </cell>
          <cell r="P120">
            <v>1002</v>
          </cell>
          <cell r="Q120">
            <v>92</v>
          </cell>
          <cell r="R120">
            <v>377</v>
          </cell>
          <cell r="S120">
            <v>296</v>
          </cell>
          <cell r="T120">
            <v>125</v>
          </cell>
          <cell r="U120">
            <v>539</v>
          </cell>
          <cell r="V120">
            <v>76</v>
          </cell>
          <cell r="W120">
            <v>103</v>
          </cell>
          <cell r="X120">
            <v>105</v>
          </cell>
          <cell r="Y120">
            <v>13412</v>
          </cell>
          <cell r="Z120">
            <v>2006</v>
          </cell>
          <cell r="AA120">
            <v>61535</v>
          </cell>
        </row>
        <row r="121">
          <cell r="A121">
            <v>32874</v>
          </cell>
          <cell r="B121">
            <v>14492</v>
          </cell>
          <cell r="C121">
            <v>823</v>
          </cell>
          <cell r="D121">
            <v>391</v>
          </cell>
          <cell r="E121">
            <v>2079</v>
          </cell>
          <cell r="F121">
            <v>485</v>
          </cell>
          <cell r="G121">
            <v>241</v>
          </cell>
          <cell r="H121">
            <v>1616</v>
          </cell>
          <cell r="I121">
            <v>383</v>
          </cell>
          <cell r="J121">
            <v>362</v>
          </cell>
          <cell r="K121">
            <v>189</v>
          </cell>
          <cell r="L121">
            <v>10350</v>
          </cell>
          <cell r="M121">
            <v>2184</v>
          </cell>
          <cell r="N121">
            <v>50348</v>
          </cell>
          <cell r="O121">
            <v>31733</v>
          </cell>
          <cell r="P121">
            <v>986</v>
          </cell>
          <cell r="Q121">
            <v>95</v>
          </cell>
          <cell r="R121">
            <v>423</v>
          </cell>
          <cell r="S121">
            <v>297</v>
          </cell>
          <cell r="T121">
            <v>143</v>
          </cell>
          <cell r="U121">
            <v>540</v>
          </cell>
          <cell r="V121">
            <v>76</v>
          </cell>
          <cell r="W121">
            <v>107</v>
          </cell>
          <cell r="X121">
            <v>119</v>
          </cell>
          <cell r="Y121">
            <v>13534</v>
          </cell>
          <cell r="Z121">
            <v>1984</v>
          </cell>
          <cell r="AA121">
            <v>59466</v>
          </cell>
        </row>
        <row r="122">
          <cell r="A122">
            <v>32905</v>
          </cell>
          <cell r="B122">
            <v>14891</v>
          </cell>
          <cell r="C122">
            <v>826</v>
          </cell>
          <cell r="D122">
            <v>370</v>
          </cell>
          <cell r="E122">
            <v>2014</v>
          </cell>
          <cell r="F122">
            <v>471</v>
          </cell>
          <cell r="G122">
            <v>235</v>
          </cell>
          <cell r="H122">
            <v>1632</v>
          </cell>
          <cell r="I122">
            <v>382</v>
          </cell>
          <cell r="J122">
            <v>371</v>
          </cell>
          <cell r="K122">
            <v>200</v>
          </cell>
          <cell r="L122">
            <v>10443</v>
          </cell>
          <cell r="M122">
            <v>2224</v>
          </cell>
          <cell r="N122">
            <v>50993</v>
          </cell>
          <cell r="O122">
            <v>29869</v>
          </cell>
          <cell r="P122">
            <v>979</v>
          </cell>
          <cell r="Q122">
            <v>100</v>
          </cell>
          <cell r="R122">
            <v>439</v>
          </cell>
          <cell r="S122">
            <v>290</v>
          </cell>
          <cell r="T122">
            <v>141</v>
          </cell>
          <cell r="U122">
            <v>552</v>
          </cell>
          <cell r="V122">
            <v>70</v>
          </cell>
          <cell r="W122">
            <v>102</v>
          </cell>
          <cell r="X122">
            <v>112</v>
          </cell>
          <cell r="Y122">
            <v>13462</v>
          </cell>
          <cell r="Z122">
            <v>1976</v>
          </cell>
          <cell r="AA122">
            <v>57615</v>
          </cell>
        </row>
        <row r="123">
          <cell r="A123">
            <v>32933</v>
          </cell>
          <cell r="B123">
            <v>15417</v>
          </cell>
          <cell r="C123">
            <v>835</v>
          </cell>
          <cell r="D123">
            <v>398</v>
          </cell>
          <cell r="E123">
            <v>1962</v>
          </cell>
          <cell r="F123">
            <v>475</v>
          </cell>
          <cell r="G123">
            <v>246</v>
          </cell>
          <cell r="H123">
            <v>1665</v>
          </cell>
          <cell r="I123">
            <v>395</v>
          </cell>
          <cell r="J123">
            <v>371</v>
          </cell>
          <cell r="K123">
            <v>209</v>
          </cell>
          <cell r="L123">
            <v>10504</v>
          </cell>
          <cell r="M123">
            <v>2243</v>
          </cell>
          <cell r="N123">
            <v>52001</v>
          </cell>
          <cell r="O123">
            <v>28253</v>
          </cell>
          <cell r="P123">
            <v>970</v>
          </cell>
          <cell r="Q123">
            <v>106</v>
          </cell>
          <cell r="R123">
            <v>443</v>
          </cell>
          <cell r="S123">
            <v>281</v>
          </cell>
          <cell r="T123">
            <v>135</v>
          </cell>
          <cell r="U123">
            <v>558</v>
          </cell>
          <cell r="V123">
            <v>78</v>
          </cell>
          <cell r="W123">
            <v>102</v>
          </cell>
          <cell r="X123">
            <v>110</v>
          </cell>
          <cell r="Y123">
            <v>13356</v>
          </cell>
          <cell r="Z123">
            <v>1956</v>
          </cell>
          <cell r="AA123">
            <v>56019</v>
          </cell>
        </row>
        <row r="124">
          <cell r="A124">
            <v>32964</v>
          </cell>
          <cell r="B124">
            <v>15938</v>
          </cell>
          <cell r="C124">
            <v>844</v>
          </cell>
          <cell r="D124">
            <v>391</v>
          </cell>
          <cell r="E124">
            <v>1895</v>
          </cell>
          <cell r="F124">
            <v>486</v>
          </cell>
          <cell r="G124">
            <v>232</v>
          </cell>
          <cell r="H124">
            <v>1694</v>
          </cell>
          <cell r="I124">
            <v>400</v>
          </cell>
          <cell r="J124">
            <v>368</v>
          </cell>
          <cell r="K124">
            <v>211</v>
          </cell>
          <cell r="L124">
            <v>10599</v>
          </cell>
          <cell r="M124">
            <v>2249</v>
          </cell>
          <cell r="N124">
            <v>53007</v>
          </cell>
          <cell r="O124">
            <v>26495</v>
          </cell>
          <cell r="P124">
            <v>945</v>
          </cell>
          <cell r="Q124">
            <v>108</v>
          </cell>
          <cell r="R124">
            <v>461</v>
          </cell>
          <cell r="S124">
            <v>278</v>
          </cell>
          <cell r="T124">
            <v>137</v>
          </cell>
          <cell r="U124">
            <v>581</v>
          </cell>
          <cell r="V124">
            <v>84</v>
          </cell>
          <cell r="W124">
            <v>117</v>
          </cell>
          <cell r="X124">
            <v>111</v>
          </cell>
          <cell r="Y124">
            <v>13371</v>
          </cell>
          <cell r="Z124">
            <v>1917</v>
          </cell>
          <cell r="AA124">
            <v>54207</v>
          </cell>
        </row>
        <row r="125">
          <cell r="A125">
            <v>32994</v>
          </cell>
          <cell r="B125">
            <v>16274</v>
          </cell>
          <cell r="C125">
            <v>844</v>
          </cell>
          <cell r="D125">
            <v>393</v>
          </cell>
          <cell r="E125">
            <v>1867</v>
          </cell>
          <cell r="F125">
            <v>483</v>
          </cell>
          <cell r="G125">
            <v>236</v>
          </cell>
          <cell r="H125">
            <v>1717</v>
          </cell>
          <cell r="I125">
            <v>407</v>
          </cell>
          <cell r="J125">
            <v>359</v>
          </cell>
          <cell r="K125">
            <v>199</v>
          </cell>
          <cell r="L125">
            <v>10684</v>
          </cell>
          <cell r="M125">
            <v>2295</v>
          </cell>
          <cell r="N125">
            <v>53559</v>
          </cell>
          <cell r="O125">
            <v>24926</v>
          </cell>
          <cell r="P125">
            <v>951</v>
          </cell>
          <cell r="Q125">
            <v>103</v>
          </cell>
          <cell r="R125">
            <v>462</v>
          </cell>
          <cell r="S125">
            <v>265</v>
          </cell>
          <cell r="T125">
            <v>128</v>
          </cell>
          <cell r="U125">
            <v>594</v>
          </cell>
          <cell r="V125">
            <v>85</v>
          </cell>
          <cell r="W125">
            <v>127</v>
          </cell>
          <cell r="X125">
            <v>117</v>
          </cell>
          <cell r="Y125">
            <v>13336</v>
          </cell>
          <cell r="Z125">
            <v>1943</v>
          </cell>
          <cell r="AA125">
            <v>52762</v>
          </cell>
        </row>
        <row r="126">
          <cell r="A126">
            <v>33025</v>
          </cell>
          <cell r="B126">
            <v>16655</v>
          </cell>
          <cell r="C126">
            <v>829</v>
          </cell>
          <cell r="D126">
            <v>413</v>
          </cell>
          <cell r="E126">
            <v>1799</v>
          </cell>
          <cell r="F126">
            <v>498</v>
          </cell>
          <cell r="G126">
            <v>241</v>
          </cell>
          <cell r="H126">
            <v>1858</v>
          </cell>
          <cell r="I126">
            <v>439</v>
          </cell>
          <cell r="J126">
            <v>359</v>
          </cell>
          <cell r="K126">
            <v>189</v>
          </cell>
          <cell r="L126">
            <v>10774</v>
          </cell>
          <cell r="M126">
            <v>2268</v>
          </cell>
          <cell r="N126">
            <v>54545</v>
          </cell>
          <cell r="O126">
            <v>24015</v>
          </cell>
          <cell r="P126">
            <v>984</v>
          </cell>
          <cell r="Q126">
            <v>99</v>
          </cell>
          <cell r="R126">
            <v>470</v>
          </cell>
          <cell r="S126">
            <v>280</v>
          </cell>
          <cell r="T126">
            <v>132</v>
          </cell>
          <cell r="U126">
            <v>590</v>
          </cell>
          <cell r="V126">
            <v>84</v>
          </cell>
          <cell r="W126">
            <v>127</v>
          </cell>
          <cell r="X126">
            <v>115</v>
          </cell>
          <cell r="Y126">
            <v>13333</v>
          </cell>
          <cell r="Z126">
            <v>1982</v>
          </cell>
          <cell r="AA126">
            <v>51960</v>
          </cell>
        </row>
        <row r="127">
          <cell r="A127">
            <v>33055</v>
          </cell>
          <cell r="B127">
            <v>16880</v>
          </cell>
          <cell r="C127">
            <v>839</v>
          </cell>
          <cell r="D127">
            <v>423</v>
          </cell>
          <cell r="E127">
            <v>1717</v>
          </cell>
          <cell r="F127">
            <v>505</v>
          </cell>
          <cell r="G127">
            <v>245</v>
          </cell>
          <cell r="H127">
            <v>1913</v>
          </cell>
          <cell r="I127">
            <v>442</v>
          </cell>
          <cell r="J127">
            <v>384</v>
          </cell>
          <cell r="K127">
            <v>187</v>
          </cell>
          <cell r="L127">
            <v>10903</v>
          </cell>
          <cell r="M127">
            <v>2258</v>
          </cell>
          <cell r="N127">
            <v>55035</v>
          </cell>
          <cell r="O127">
            <v>23015</v>
          </cell>
          <cell r="P127">
            <v>985</v>
          </cell>
          <cell r="Q127">
            <v>95</v>
          </cell>
          <cell r="R127">
            <v>482</v>
          </cell>
          <cell r="S127">
            <v>282</v>
          </cell>
          <cell r="T127">
            <v>142</v>
          </cell>
          <cell r="U127">
            <v>616</v>
          </cell>
          <cell r="V127">
            <v>72</v>
          </cell>
          <cell r="W127">
            <v>126</v>
          </cell>
          <cell r="X127">
            <v>115</v>
          </cell>
          <cell r="Y127">
            <v>13313</v>
          </cell>
          <cell r="Z127">
            <v>2023</v>
          </cell>
          <cell r="AA127">
            <v>50933</v>
          </cell>
        </row>
        <row r="128">
          <cell r="A128">
            <v>33086</v>
          </cell>
          <cell r="B128">
            <v>17256</v>
          </cell>
          <cell r="C128">
            <v>810</v>
          </cell>
          <cell r="D128">
            <v>437</v>
          </cell>
          <cell r="E128">
            <v>1668</v>
          </cell>
          <cell r="F128">
            <v>504</v>
          </cell>
          <cell r="G128">
            <v>253</v>
          </cell>
          <cell r="H128">
            <v>1898</v>
          </cell>
          <cell r="I128">
            <v>450</v>
          </cell>
          <cell r="J128">
            <v>379</v>
          </cell>
          <cell r="K128">
            <v>193</v>
          </cell>
          <cell r="L128">
            <v>10954</v>
          </cell>
          <cell r="M128">
            <v>2304</v>
          </cell>
          <cell r="N128">
            <v>54815</v>
          </cell>
          <cell r="O128">
            <v>22275</v>
          </cell>
          <cell r="P128">
            <v>981</v>
          </cell>
          <cell r="Q128">
            <v>91</v>
          </cell>
          <cell r="R128">
            <v>470</v>
          </cell>
          <cell r="S128">
            <v>287</v>
          </cell>
          <cell r="T128">
            <v>147</v>
          </cell>
          <cell r="U128">
            <v>631</v>
          </cell>
          <cell r="V128">
            <v>63</v>
          </cell>
          <cell r="W128">
            <v>127</v>
          </cell>
          <cell r="X128">
            <v>126</v>
          </cell>
          <cell r="Y128">
            <v>13280</v>
          </cell>
          <cell r="Z128">
            <v>2079</v>
          </cell>
          <cell r="AA128">
            <v>50236</v>
          </cell>
        </row>
        <row r="129">
          <cell r="A129">
            <v>33117</v>
          </cell>
          <cell r="B129">
            <v>17651</v>
          </cell>
          <cell r="C129">
            <v>856</v>
          </cell>
          <cell r="D129">
            <v>447</v>
          </cell>
          <cell r="E129">
            <v>1650</v>
          </cell>
          <cell r="F129">
            <v>498</v>
          </cell>
          <cell r="G129">
            <v>250</v>
          </cell>
          <cell r="H129">
            <v>1924</v>
          </cell>
          <cell r="I129">
            <v>471</v>
          </cell>
          <cell r="J129">
            <v>379</v>
          </cell>
          <cell r="K129">
            <v>196</v>
          </cell>
          <cell r="L129">
            <v>11210</v>
          </cell>
          <cell r="M129">
            <v>2306</v>
          </cell>
          <cell r="N129">
            <v>55428</v>
          </cell>
          <cell r="O129">
            <v>21453</v>
          </cell>
          <cell r="P129">
            <v>991</v>
          </cell>
          <cell r="Q129">
            <v>90</v>
          </cell>
          <cell r="R129">
            <v>459</v>
          </cell>
          <cell r="S129">
            <v>298</v>
          </cell>
          <cell r="T129">
            <v>152</v>
          </cell>
          <cell r="U129">
            <v>610</v>
          </cell>
          <cell r="V129">
            <v>64</v>
          </cell>
          <cell r="W129">
            <v>128</v>
          </cell>
          <cell r="X129">
            <v>125</v>
          </cell>
          <cell r="Y129">
            <v>13127</v>
          </cell>
          <cell r="Z129">
            <v>2102</v>
          </cell>
          <cell r="AA129">
            <v>49281</v>
          </cell>
        </row>
        <row r="130">
          <cell r="A130">
            <v>33147</v>
          </cell>
          <cell r="B130">
            <v>17995</v>
          </cell>
          <cell r="C130">
            <v>892</v>
          </cell>
          <cell r="D130">
            <v>466</v>
          </cell>
          <cell r="E130">
            <v>1606</v>
          </cell>
          <cell r="F130">
            <v>516</v>
          </cell>
          <cell r="G130">
            <v>248</v>
          </cell>
          <cell r="H130">
            <v>1923</v>
          </cell>
          <cell r="I130">
            <v>406</v>
          </cell>
          <cell r="J130">
            <v>392</v>
          </cell>
          <cell r="K130">
            <v>178</v>
          </cell>
          <cell r="L130">
            <v>11374</v>
          </cell>
          <cell r="M130">
            <v>2315</v>
          </cell>
          <cell r="N130">
            <v>55703</v>
          </cell>
          <cell r="O130">
            <v>20900</v>
          </cell>
          <cell r="P130">
            <v>982</v>
          </cell>
          <cell r="Q130">
            <v>87</v>
          </cell>
          <cell r="R130">
            <v>493</v>
          </cell>
          <cell r="S130">
            <v>297</v>
          </cell>
          <cell r="T130">
            <v>157</v>
          </cell>
          <cell r="U130">
            <v>610</v>
          </cell>
          <cell r="V130">
            <v>46</v>
          </cell>
          <cell r="W130">
            <v>131</v>
          </cell>
          <cell r="X130">
            <v>134</v>
          </cell>
          <cell r="Y130">
            <v>13054</v>
          </cell>
          <cell r="Z130">
            <v>2081</v>
          </cell>
          <cell r="AA130">
            <v>48677</v>
          </cell>
        </row>
        <row r="131">
          <cell r="A131">
            <v>33178</v>
          </cell>
          <cell r="B131">
            <v>18375</v>
          </cell>
          <cell r="C131">
            <v>932</v>
          </cell>
          <cell r="D131">
            <v>482</v>
          </cell>
          <cell r="E131">
            <v>1505</v>
          </cell>
          <cell r="F131">
            <v>520</v>
          </cell>
          <cell r="G131">
            <v>244</v>
          </cell>
          <cell r="H131">
            <v>1967</v>
          </cell>
          <cell r="I131">
            <v>398</v>
          </cell>
          <cell r="J131">
            <v>406</v>
          </cell>
          <cell r="K131">
            <v>180</v>
          </cell>
          <cell r="L131">
            <v>11669</v>
          </cell>
          <cell r="M131">
            <v>2322</v>
          </cell>
          <cell r="N131">
            <v>56119</v>
          </cell>
          <cell r="O131">
            <v>20268</v>
          </cell>
          <cell r="P131">
            <v>970</v>
          </cell>
          <cell r="Q131">
            <v>84</v>
          </cell>
          <cell r="R131">
            <v>510</v>
          </cell>
          <cell r="S131">
            <v>288</v>
          </cell>
          <cell r="T131">
            <v>164</v>
          </cell>
          <cell r="U131">
            <v>625</v>
          </cell>
          <cell r="V131">
            <v>37</v>
          </cell>
          <cell r="W131">
            <v>132</v>
          </cell>
          <cell r="X131">
            <v>130</v>
          </cell>
          <cell r="Y131">
            <v>13035</v>
          </cell>
          <cell r="Z131">
            <v>2062</v>
          </cell>
          <cell r="AA131">
            <v>48106</v>
          </cell>
        </row>
        <row r="132">
          <cell r="A132">
            <v>33208</v>
          </cell>
          <cell r="B132">
            <v>18669</v>
          </cell>
          <cell r="C132">
            <v>969</v>
          </cell>
          <cell r="D132">
            <v>509</v>
          </cell>
          <cell r="E132">
            <v>1468</v>
          </cell>
          <cell r="F132">
            <v>551</v>
          </cell>
          <cell r="G132">
            <v>251</v>
          </cell>
          <cell r="H132">
            <v>1982</v>
          </cell>
          <cell r="I132">
            <v>460</v>
          </cell>
          <cell r="J132">
            <v>407</v>
          </cell>
          <cell r="K132">
            <v>189</v>
          </cell>
          <cell r="L132">
            <v>12013</v>
          </cell>
          <cell r="M132">
            <v>2314</v>
          </cell>
          <cell r="N132">
            <v>56482</v>
          </cell>
          <cell r="O132">
            <v>19608</v>
          </cell>
          <cell r="P132">
            <v>973</v>
          </cell>
          <cell r="Q132">
            <v>82</v>
          </cell>
          <cell r="R132">
            <v>511</v>
          </cell>
          <cell r="S132">
            <v>280</v>
          </cell>
          <cell r="T132">
            <v>171</v>
          </cell>
          <cell r="U132">
            <v>661</v>
          </cell>
          <cell r="V132">
            <v>42</v>
          </cell>
          <cell r="W132">
            <v>142</v>
          </cell>
          <cell r="X132">
            <v>118</v>
          </cell>
          <cell r="Y132">
            <v>12878</v>
          </cell>
          <cell r="Z132">
            <v>2104</v>
          </cell>
          <cell r="AA132">
            <v>47514</v>
          </cell>
        </row>
        <row r="133">
          <cell r="A133">
            <v>33239</v>
          </cell>
          <cell r="B133">
            <v>18817</v>
          </cell>
          <cell r="C133">
            <v>1017</v>
          </cell>
          <cell r="D133">
            <v>520</v>
          </cell>
          <cell r="E133">
            <v>1457</v>
          </cell>
          <cell r="F133">
            <v>558</v>
          </cell>
          <cell r="G133">
            <v>252</v>
          </cell>
          <cell r="H133">
            <v>2039</v>
          </cell>
          <cell r="I133">
            <v>455</v>
          </cell>
          <cell r="J133">
            <v>402</v>
          </cell>
          <cell r="K133">
            <v>191</v>
          </cell>
          <cell r="L133">
            <v>12253</v>
          </cell>
          <cell r="M133">
            <v>2339</v>
          </cell>
          <cell r="N133">
            <v>56909</v>
          </cell>
          <cell r="O133">
            <v>19086</v>
          </cell>
          <cell r="P133">
            <v>978</v>
          </cell>
          <cell r="Q133">
            <v>78</v>
          </cell>
          <cell r="R133">
            <v>490</v>
          </cell>
          <cell r="S133">
            <v>284</v>
          </cell>
          <cell r="T133">
            <v>161</v>
          </cell>
          <cell r="U133">
            <v>705</v>
          </cell>
          <cell r="V133">
            <v>63</v>
          </cell>
          <cell r="W133">
            <v>143</v>
          </cell>
          <cell r="X133">
            <v>100</v>
          </cell>
          <cell r="Y133">
            <v>12904</v>
          </cell>
          <cell r="Z133">
            <v>2139</v>
          </cell>
          <cell r="AA133">
            <v>47217</v>
          </cell>
        </row>
        <row r="134">
          <cell r="A134">
            <v>33270</v>
          </cell>
          <cell r="B134">
            <v>18872</v>
          </cell>
          <cell r="C134">
            <v>1050</v>
          </cell>
          <cell r="D134">
            <v>528</v>
          </cell>
          <cell r="E134">
            <v>1333</v>
          </cell>
          <cell r="F134">
            <v>545</v>
          </cell>
          <cell r="G134">
            <v>267</v>
          </cell>
          <cell r="H134">
            <v>2065</v>
          </cell>
          <cell r="I134">
            <v>467</v>
          </cell>
          <cell r="J134">
            <v>410</v>
          </cell>
          <cell r="K134">
            <v>199</v>
          </cell>
          <cell r="L134">
            <v>12492</v>
          </cell>
          <cell r="M134">
            <v>2324</v>
          </cell>
          <cell r="N134">
            <v>57300</v>
          </cell>
          <cell r="O134">
            <v>18421</v>
          </cell>
          <cell r="P134">
            <v>991</v>
          </cell>
          <cell r="Q134">
            <v>76</v>
          </cell>
          <cell r="R134">
            <v>481</v>
          </cell>
          <cell r="S134">
            <v>287</v>
          </cell>
          <cell r="T134">
            <v>170</v>
          </cell>
          <cell r="U134">
            <v>734</v>
          </cell>
          <cell r="V134">
            <v>68</v>
          </cell>
          <cell r="W134">
            <v>151</v>
          </cell>
          <cell r="X134">
            <v>105</v>
          </cell>
          <cell r="Y134">
            <v>12788</v>
          </cell>
          <cell r="Z134">
            <v>2175</v>
          </cell>
          <cell r="AA134">
            <v>46488</v>
          </cell>
        </row>
        <row r="135">
          <cell r="A135">
            <v>33298</v>
          </cell>
          <cell r="B135">
            <v>18835</v>
          </cell>
          <cell r="C135">
            <v>1066</v>
          </cell>
          <cell r="D135">
            <v>523</v>
          </cell>
          <cell r="E135">
            <v>1336</v>
          </cell>
          <cell r="F135">
            <v>527</v>
          </cell>
          <cell r="G135">
            <v>260</v>
          </cell>
          <cell r="H135">
            <v>2054</v>
          </cell>
          <cell r="I135">
            <v>489</v>
          </cell>
          <cell r="J135">
            <v>402</v>
          </cell>
          <cell r="K135">
            <v>202</v>
          </cell>
          <cell r="L135">
            <v>12583</v>
          </cell>
          <cell r="M135">
            <v>2330</v>
          </cell>
          <cell r="N135">
            <v>57088</v>
          </cell>
          <cell r="O135">
            <v>17619</v>
          </cell>
          <cell r="P135">
            <v>990</v>
          </cell>
          <cell r="Q135">
            <v>76</v>
          </cell>
          <cell r="R135">
            <v>488</v>
          </cell>
          <cell r="S135">
            <v>311</v>
          </cell>
          <cell r="T135">
            <v>197</v>
          </cell>
          <cell r="U135">
            <v>765</v>
          </cell>
          <cell r="V135">
            <v>67</v>
          </cell>
          <cell r="W135">
            <v>160</v>
          </cell>
          <cell r="X135">
            <v>109</v>
          </cell>
          <cell r="Y135">
            <v>12440</v>
          </cell>
          <cell r="Z135">
            <v>2161</v>
          </cell>
          <cell r="AA135">
            <v>45472</v>
          </cell>
        </row>
        <row r="136">
          <cell r="A136">
            <v>33329</v>
          </cell>
          <cell r="B136">
            <v>18525</v>
          </cell>
          <cell r="C136">
            <v>1050</v>
          </cell>
          <cell r="D136">
            <v>524</v>
          </cell>
          <cell r="E136">
            <v>1320</v>
          </cell>
          <cell r="F136">
            <v>529</v>
          </cell>
          <cell r="G136">
            <v>269</v>
          </cell>
          <cell r="H136">
            <v>2061</v>
          </cell>
          <cell r="I136">
            <v>482</v>
          </cell>
          <cell r="J136">
            <v>417</v>
          </cell>
          <cell r="K136">
            <v>210</v>
          </cell>
          <cell r="L136">
            <v>12569</v>
          </cell>
          <cell r="M136">
            <v>2324</v>
          </cell>
          <cell r="N136">
            <v>56422</v>
          </cell>
          <cell r="O136">
            <v>16906</v>
          </cell>
          <cell r="P136">
            <v>994</v>
          </cell>
          <cell r="Q136">
            <v>96</v>
          </cell>
          <cell r="R136">
            <v>480</v>
          </cell>
          <cell r="S136">
            <v>321</v>
          </cell>
          <cell r="T136">
            <v>227</v>
          </cell>
          <cell r="U136">
            <v>788</v>
          </cell>
          <cell r="V136">
            <v>71</v>
          </cell>
          <cell r="W136">
            <v>142</v>
          </cell>
          <cell r="X136">
            <v>118</v>
          </cell>
          <cell r="Y136">
            <v>12203</v>
          </cell>
          <cell r="Z136">
            <v>2176</v>
          </cell>
          <cell r="AA136">
            <v>44676</v>
          </cell>
        </row>
        <row r="137">
          <cell r="A137">
            <v>33359</v>
          </cell>
          <cell r="B137">
            <v>18287</v>
          </cell>
          <cell r="C137">
            <v>1047</v>
          </cell>
          <cell r="D137">
            <v>535</v>
          </cell>
          <cell r="E137">
            <v>1276</v>
          </cell>
          <cell r="F137">
            <v>539</v>
          </cell>
          <cell r="G137">
            <v>273</v>
          </cell>
          <cell r="H137">
            <v>2105</v>
          </cell>
          <cell r="I137">
            <v>501</v>
          </cell>
          <cell r="J137">
            <v>433</v>
          </cell>
          <cell r="K137">
            <v>227</v>
          </cell>
          <cell r="L137">
            <v>12574</v>
          </cell>
          <cell r="M137">
            <v>2308</v>
          </cell>
          <cell r="N137">
            <v>55971</v>
          </cell>
          <cell r="O137">
            <v>16581</v>
          </cell>
          <cell r="P137">
            <v>1013</v>
          </cell>
          <cell r="Q137">
            <v>104</v>
          </cell>
          <cell r="R137">
            <v>493</v>
          </cell>
          <cell r="S137">
            <v>326</v>
          </cell>
          <cell r="T137">
            <v>250</v>
          </cell>
          <cell r="U137">
            <v>790</v>
          </cell>
          <cell r="V137">
            <v>76</v>
          </cell>
          <cell r="W137">
            <v>141</v>
          </cell>
          <cell r="X137">
            <v>120</v>
          </cell>
          <cell r="Y137">
            <v>11734</v>
          </cell>
          <cell r="Z137">
            <v>2141</v>
          </cell>
          <cell r="AA137">
            <v>43881</v>
          </cell>
        </row>
        <row r="138">
          <cell r="A138">
            <v>33390</v>
          </cell>
          <cell r="B138">
            <v>17920</v>
          </cell>
          <cell r="C138">
            <v>1062</v>
          </cell>
          <cell r="D138">
            <v>584</v>
          </cell>
          <cell r="E138">
            <v>1271</v>
          </cell>
          <cell r="F138">
            <v>541</v>
          </cell>
          <cell r="G138">
            <v>279</v>
          </cell>
          <cell r="H138">
            <v>1955</v>
          </cell>
          <cell r="I138">
            <v>506</v>
          </cell>
          <cell r="J138">
            <v>424</v>
          </cell>
          <cell r="K138">
            <v>234</v>
          </cell>
          <cell r="L138">
            <v>12711</v>
          </cell>
          <cell r="M138">
            <v>2272</v>
          </cell>
          <cell r="N138">
            <v>55948</v>
          </cell>
          <cell r="O138">
            <v>16010</v>
          </cell>
          <cell r="P138">
            <v>989</v>
          </cell>
          <cell r="Q138">
            <v>109</v>
          </cell>
          <cell r="R138">
            <v>505</v>
          </cell>
          <cell r="S138">
            <v>326</v>
          </cell>
          <cell r="T138">
            <v>253</v>
          </cell>
          <cell r="U138">
            <v>830</v>
          </cell>
          <cell r="V138">
            <v>81</v>
          </cell>
          <cell r="W138">
            <v>149</v>
          </cell>
          <cell r="X138">
            <v>128</v>
          </cell>
          <cell r="Y138">
            <v>11821</v>
          </cell>
          <cell r="Z138">
            <v>2184</v>
          </cell>
          <cell r="AA138">
            <v>43526</v>
          </cell>
        </row>
        <row r="139">
          <cell r="A139">
            <v>33420</v>
          </cell>
          <cell r="B139">
            <v>17537</v>
          </cell>
          <cell r="C139">
            <v>1052</v>
          </cell>
          <cell r="D139">
            <v>628</v>
          </cell>
          <cell r="E139">
            <v>1255</v>
          </cell>
          <cell r="F139">
            <v>539</v>
          </cell>
          <cell r="G139">
            <v>278</v>
          </cell>
          <cell r="H139">
            <v>1957</v>
          </cell>
          <cell r="I139">
            <v>550</v>
          </cell>
          <cell r="J139">
            <v>413</v>
          </cell>
          <cell r="K139">
            <v>258</v>
          </cell>
          <cell r="L139">
            <v>12690</v>
          </cell>
          <cell r="M139">
            <v>2310</v>
          </cell>
          <cell r="N139">
            <v>55766</v>
          </cell>
          <cell r="O139">
            <v>15553</v>
          </cell>
          <cell r="P139">
            <v>966</v>
          </cell>
          <cell r="Q139">
            <v>123</v>
          </cell>
          <cell r="R139">
            <v>526</v>
          </cell>
          <cell r="S139">
            <v>331</v>
          </cell>
          <cell r="T139">
            <v>289</v>
          </cell>
          <cell r="U139">
            <v>932</v>
          </cell>
          <cell r="V139">
            <v>86</v>
          </cell>
          <cell r="W139">
            <v>154</v>
          </cell>
          <cell r="X139">
            <v>133</v>
          </cell>
          <cell r="Y139">
            <v>11592</v>
          </cell>
          <cell r="Z139">
            <v>2230</v>
          </cell>
          <cell r="AA139">
            <v>43127</v>
          </cell>
        </row>
        <row r="140">
          <cell r="A140">
            <v>33451</v>
          </cell>
          <cell r="B140">
            <v>17142</v>
          </cell>
          <cell r="C140">
            <v>1073</v>
          </cell>
          <cell r="D140">
            <v>652</v>
          </cell>
          <cell r="E140">
            <v>1171</v>
          </cell>
          <cell r="F140">
            <v>546</v>
          </cell>
          <cell r="G140">
            <v>284</v>
          </cell>
          <cell r="H140">
            <v>1998</v>
          </cell>
          <cell r="I140">
            <v>552</v>
          </cell>
          <cell r="J140">
            <v>419</v>
          </cell>
          <cell r="K140">
            <v>255</v>
          </cell>
          <cell r="L140">
            <v>12528</v>
          </cell>
          <cell r="M140">
            <v>2283</v>
          </cell>
          <cell r="N140">
            <v>55244</v>
          </cell>
          <cell r="O140">
            <v>15249</v>
          </cell>
          <cell r="P140">
            <v>987</v>
          </cell>
          <cell r="Q140">
            <v>134</v>
          </cell>
          <cell r="R140">
            <v>558</v>
          </cell>
          <cell r="S140">
            <v>323</v>
          </cell>
          <cell r="T140">
            <v>317</v>
          </cell>
          <cell r="U140">
            <v>948</v>
          </cell>
          <cell r="V140">
            <v>91</v>
          </cell>
          <cell r="W140">
            <v>168</v>
          </cell>
          <cell r="X140">
            <v>124</v>
          </cell>
          <cell r="Y140">
            <v>11549</v>
          </cell>
          <cell r="Z140">
            <v>2295</v>
          </cell>
          <cell r="AA140">
            <v>43193</v>
          </cell>
        </row>
        <row r="141">
          <cell r="A141">
            <v>33482</v>
          </cell>
          <cell r="B141">
            <v>16667</v>
          </cell>
          <cell r="C141">
            <v>1077</v>
          </cell>
          <cell r="D141">
            <v>666</v>
          </cell>
          <cell r="E141">
            <v>1118</v>
          </cell>
          <cell r="F141">
            <v>512</v>
          </cell>
          <cell r="G141">
            <v>301</v>
          </cell>
          <cell r="H141">
            <v>1978</v>
          </cell>
          <cell r="I141">
            <v>580</v>
          </cell>
          <cell r="J141">
            <v>387</v>
          </cell>
          <cell r="K141">
            <v>250</v>
          </cell>
          <cell r="L141">
            <v>12328</v>
          </cell>
          <cell r="M141">
            <v>2271</v>
          </cell>
          <cell r="N141">
            <v>54320</v>
          </cell>
          <cell r="O141">
            <v>15055</v>
          </cell>
          <cell r="P141">
            <v>960</v>
          </cell>
          <cell r="Q141">
            <v>154</v>
          </cell>
          <cell r="R141">
            <v>581</v>
          </cell>
          <cell r="S141">
            <v>326</v>
          </cell>
          <cell r="T141">
            <v>346</v>
          </cell>
          <cell r="U141">
            <v>982</v>
          </cell>
          <cell r="V141">
            <v>107</v>
          </cell>
          <cell r="W141">
            <v>178</v>
          </cell>
          <cell r="X141">
            <v>132</v>
          </cell>
          <cell r="Y141">
            <v>11453</v>
          </cell>
          <cell r="Z141">
            <v>2305</v>
          </cell>
          <cell r="AA141">
            <v>43215</v>
          </cell>
        </row>
        <row r="142">
          <cell r="A142">
            <v>33512</v>
          </cell>
          <cell r="B142">
            <v>16093</v>
          </cell>
          <cell r="C142">
            <v>1072</v>
          </cell>
          <cell r="D142">
            <v>655</v>
          </cell>
          <cell r="E142">
            <v>1106</v>
          </cell>
          <cell r="F142">
            <v>484</v>
          </cell>
          <cell r="G142">
            <v>291</v>
          </cell>
          <cell r="H142">
            <v>2079</v>
          </cell>
          <cell r="I142">
            <v>687</v>
          </cell>
          <cell r="J142">
            <v>400</v>
          </cell>
          <cell r="K142">
            <v>261</v>
          </cell>
          <cell r="L142">
            <v>12166</v>
          </cell>
          <cell r="M142">
            <v>2249</v>
          </cell>
          <cell r="N142">
            <v>53391</v>
          </cell>
          <cell r="O142">
            <v>15081</v>
          </cell>
          <cell r="P142">
            <v>958</v>
          </cell>
          <cell r="Q142">
            <v>170</v>
          </cell>
          <cell r="R142">
            <v>569</v>
          </cell>
          <cell r="S142">
            <v>326</v>
          </cell>
          <cell r="T142">
            <v>355</v>
          </cell>
          <cell r="U142">
            <v>986</v>
          </cell>
          <cell r="V142">
            <v>128</v>
          </cell>
          <cell r="W142">
            <v>182</v>
          </cell>
          <cell r="X142">
            <v>131</v>
          </cell>
          <cell r="Y142">
            <v>11435</v>
          </cell>
          <cell r="Z142">
            <v>2345</v>
          </cell>
          <cell r="AA142">
            <v>43412</v>
          </cell>
        </row>
        <row r="143">
          <cell r="A143">
            <v>33543</v>
          </cell>
          <cell r="B143">
            <v>15605</v>
          </cell>
          <cell r="C143">
            <v>1044</v>
          </cell>
          <cell r="D143">
            <v>659</v>
          </cell>
          <cell r="E143">
            <v>1089</v>
          </cell>
          <cell r="F143">
            <v>468</v>
          </cell>
          <cell r="G143">
            <v>289</v>
          </cell>
          <cell r="H143">
            <v>2045</v>
          </cell>
          <cell r="I143">
            <v>712</v>
          </cell>
          <cell r="J143">
            <v>387</v>
          </cell>
          <cell r="K143">
            <v>254</v>
          </cell>
          <cell r="L143">
            <v>12108</v>
          </cell>
          <cell r="M143">
            <v>2208</v>
          </cell>
          <cell r="N143">
            <v>52480</v>
          </cell>
          <cell r="O143">
            <v>15376</v>
          </cell>
          <cell r="P143">
            <v>966</v>
          </cell>
          <cell r="Q143">
            <v>191</v>
          </cell>
          <cell r="R143">
            <v>583</v>
          </cell>
          <cell r="S143">
            <v>332</v>
          </cell>
          <cell r="T143">
            <v>364</v>
          </cell>
          <cell r="U143">
            <v>1039</v>
          </cell>
          <cell r="V143">
            <v>127</v>
          </cell>
          <cell r="W143">
            <v>187</v>
          </cell>
          <cell r="X143">
            <v>148</v>
          </cell>
          <cell r="Y143">
            <v>11364</v>
          </cell>
          <cell r="Z143">
            <v>2401</v>
          </cell>
          <cell r="AA143">
            <v>44045</v>
          </cell>
        </row>
        <row r="144">
          <cell r="A144">
            <v>33573</v>
          </cell>
          <cell r="B144">
            <v>14476</v>
          </cell>
          <cell r="C144">
            <v>1002</v>
          </cell>
          <cell r="D144">
            <v>640</v>
          </cell>
          <cell r="E144">
            <v>1107</v>
          </cell>
          <cell r="F144">
            <v>440</v>
          </cell>
          <cell r="G144">
            <v>278</v>
          </cell>
          <cell r="H144">
            <v>1997</v>
          </cell>
          <cell r="I144">
            <v>650</v>
          </cell>
          <cell r="J144">
            <v>394</v>
          </cell>
          <cell r="K144">
            <v>248</v>
          </cell>
          <cell r="L144">
            <v>11779</v>
          </cell>
          <cell r="M144">
            <v>2179</v>
          </cell>
          <cell r="N144">
            <v>50578</v>
          </cell>
          <cell r="O144">
            <v>15359</v>
          </cell>
          <cell r="P144">
            <v>971</v>
          </cell>
          <cell r="Q144">
            <v>196</v>
          </cell>
          <cell r="R144">
            <v>597</v>
          </cell>
          <cell r="S144">
            <v>330</v>
          </cell>
          <cell r="T144">
            <v>383</v>
          </cell>
          <cell r="U144">
            <v>1077</v>
          </cell>
          <cell r="V144">
            <v>126</v>
          </cell>
          <cell r="W144">
            <v>204</v>
          </cell>
          <cell r="X144">
            <v>152</v>
          </cell>
          <cell r="Y144">
            <v>11366</v>
          </cell>
          <cell r="Z144">
            <v>2408</v>
          </cell>
          <cell r="AA144">
            <v>44181</v>
          </cell>
        </row>
        <row r="145">
          <cell r="A145">
            <v>33604</v>
          </cell>
          <cell r="B145">
            <v>13969</v>
          </cell>
          <cell r="C145">
            <v>954</v>
          </cell>
          <cell r="D145">
            <v>675</v>
          </cell>
          <cell r="E145">
            <v>1058</v>
          </cell>
          <cell r="F145">
            <v>405</v>
          </cell>
          <cell r="G145">
            <v>293</v>
          </cell>
          <cell r="H145">
            <v>2065</v>
          </cell>
          <cell r="I145">
            <v>617</v>
          </cell>
          <cell r="J145">
            <v>372</v>
          </cell>
          <cell r="K145">
            <v>251</v>
          </cell>
          <cell r="L145">
            <v>11588</v>
          </cell>
          <cell r="M145">
            <v>2084</v>
          </cell>
          <cell r="N145">
            <v>49999</v>
          </cell>
          <cell r="O145">
            <v>15404</v>
          </cell>
          <cell r="P145">
            <v>970</v>
          </cell>
          <cell r="Q145">
            <v>207</v>
          </cell>
          <cell r="R145">
            <v>612</v>
          </cell>
          <cell r="S145">
            <v>355</v>
          </cell>
          <cell r="T145">
            <v>387</v>
          </cell>
          <cell r="U145">
            <v>1093</v>
          </cell>
          <cell r="V145">
            <v>113</v>
          </cell>
          <cell r="W145">
            <v>198</v>
          </cell>
          <cell r="X145">
            <v>155</v>
          </cell>
          <cell r="Y145">
            <v>11350</v>
          </cell>
          <cell r="Z145">
            <v>2406</v>
          </cell>
          <cell r="AA145">
            <v>44435</v>
          </cell>
        </row>
        <row r="146">
          <cell r="A146">
            <v>33635</v>
          </cell>
          <cell r="B146">
            <v>13608</v>
          </cell>
          <cell r="C146">
            <v>954</v>
          </cell>
          <cell r="D146">
            <v>669</v>
          </cell>
          <cell r="E146">
            <v>1077</v>
          </cell>
          <cell r="F146">
            <v>396</v>
          </cell>
          <cell r="G146">
            <v>291</v>
          </cell>
          <cell r="H146">
            <v>2155</v>
          </cell>
          <cell r="I146">
            <v>660</v>
          </cell>
          <cell r="J146">
            <v>365</v>
          </cell>
          <cell r="K146">
            <v>238</v>
          </cell>
          <cell r="L146">
            <v>11369</v>
          </cell>
          <cell r="M146">
            <v>2082</v>
          </cell>
          <cell r="N146">
            <v>49730</v>
          </cell>
          <cell r="O146">
            <v>15397</v>
          </cell>
          <cell r="P146">
            <v>943</v>
          </cell>
          <cell r="Q146">
            <v>212</v>
          </cell>
          <cell r="R146">
            <v>638</v>
          </cell>
          <cell r="S146">
            <v>349</v>
          </cell>
          <cell r="T146">
            <v>382</v>
          </cell>
          <cell r="U146">
            <v>1135</v>
          </cell>
          <cell r="V146">
            <v>118</v>
          </cell>
          <cell r="W146">
            <v>195</v>
          </cell>
          <cell r="X146">
            <v>161</v>
          </cell>
          <cell r="Y146">
            <v>11333</v>
          </cell>
          <cell r="Z146">
            <v>2415</v>
          </cell>
          <cell r="AA146">
            <v>44651</v>
          </cell>
        </row>
        <row r="147">
          <cell r="A147">
            <v>33664</v>
          </cell>
          <cell r="B147">
            <v>13189</v>
          </cell>
          <cell r="C147">
            <v>943</v>
          </cell>
          <cell r="D147">
            <v>648</v>
          </cell>
          <cell r="E147">
            <v>1064</v>
          </cell>
          <cell r="F147">
            <v>398</v>
          </cell>
          <cell r="G147">
            <v>297</v>
          </cell>
          <cell r="H147">
            <v>2218</v>
          </cell>
          <cell r="I147">
            <v>668</v>
          </cell>
          <cell r="J147">
            <v>374</v>
          </cell>
          <cell r="K147">
            <v>223</v>
          </cell>
          <cell r="L147">
            <v>11227</v>
          </cell>
          <cell r="M147">
            <v>2063</v>
          </cell>
          <cell r="N147">
            <v>49010</v>
          </cell>
          <cell r="O147">
            <v>15454</v>
          </cell>
          <cell r="P147">
            <v>952</v>
          </cell>
          <cell r="Q147">
            <v>216</v>
          </cell>
          <cell r="R147">
            <v>634</v>
          </cell>
          <cell r="S147">
            <v>324</v>
          </cell>
          <cell r="T147">
            <v>360</v>
          </cell>
          <cell r="U147">
            <v>1225</v>
          </cell>
          <cell r="V147">
            <v>120</v>
          </cell>
          <cell r="W147">
            <v>187</v>
          </cell>
          <cell r="X147">
            <v>161</v>
          </cell>
          <cell r="Y147">
            <v>11284</v>
          </cell>
          <cell r="Z147">
            <v>2474</v>
          </cell>
          <cell r="AA147">
            <v>44723</v>
          </cell>
        </row>
        <row r="148">
          <cell r="A148">
            <v>33695</v>
          </cell>
          <cell r="B148">
            <v>13082</v>
          </cell>
          <cell r="C148">
            <v>932</v>
          </cell>
          <cell r="D148">
            <v>651</v>
          </cell>
          <cell r="E148">
            <v>1047</v>
          </cell>
          <cell r="F148">
            <v>388</v>
          </cell>
          <cell r="G148">
            <v>308</v>
          </cell>
          <cell r="H148">
            <v>2342</v>
          </cell>
          <cell r="I148">
            <v>660</v>
          </cell>
          <cell r="J148">
            <v>345</v>
          </cell>
          <cell r="K148">
            <v>222</v>
          </cell>
          <cell r="L148">
            <v>11159</v>
          </cell>
          <cell r="M148">
            <v>2040</v>
          </cell>
          <cell r="N148">
            <v>48549</v>
          </cell>
          <cell r="O148">
            <v>15544</v>
          </cell>
          <cell r="P148">
            <v>927</v>
          </cell>
          <cell r="Q148">
            <v>206</v>
          </cell>
          <cell r="R148">
            <v>634</v>
          </cell>
          <cell r="S148">
            <v>331</v>
          </cell>
          <cell r="T148">
            <v>347</v>
          </cell>
          <cell r="U148">
            <v>1237</v>
          </cell>
          <cell r="V148">
            <v>119</v>
          </cell>
          <cell r="W148">
            <v>198</v>
          </cell>
          <cell r="X148">
            <v>151</v>
          </cell>
          <cell r="Y148">
            <v>11359</v>
          </cell>
          <cell r="Z148">
            <v>2506</v>
          </cell>
          <cell r="AA148">
            <v>44785</v>
          </cell>
        </row>
        <row r="149">
          <cell r="A149">
            <v>33725</v>
          </cell>
          <cell r="B149">
            <v>12927</v>
          </cell>
          <cell r="C149">
            <v>914</v>
          </cell>
          <cell r="D149">
            <v>650</v>
          </cell>
          <cell r="E149">
            <v>1061</v>
          </cell>
          <cell r="F149">
            <v>382</v>
          </cell>
          <cell r="G149">
            <v>312</v>
          </cell>
          <cell r="H149">
            <v>2463</v>
          </cell>
          <cell r="I149">
            <v>664</v>
          </cell>
          <cell r="J149">
            <v>343</v>
          </cell>
          <cell r="K149">
            <v>210</v>
          </cell>
          <cell r="L149">
            <v>11128</v>
          </cell>
          <cell r="M149">
            <v>2106</v>
          </cell>
          <cell r="N149">
            <v>48421</v>
          </cell>
          <cell r="O149">
            <v>15643</v>
          </cell>
          <cell r="P149">
            <v>883</v>
          </cell>
          <cell r="Q149">
            <v>225</v>
          </cell>
          <cell r="R149">
            <v>642</v>
          </cell>
          <cell r="S149">
            <v>341</v>
          </cell>
          <cell r="T149">
            <v>329</v>
          </cell>
          <cell r="U149">
            <v>1260</v>
          </cell>
          <cell r="V149">
            <v>118</v>
          </cell>
          <cell r="W149">
            <v>192</v>
          </cell>
          <cell r="X149">
            <v>156</v>
          </cell>
          <cell r="Y149">
            <v>11214</v>
          </cell>
          <cell r="Z149">
            <v>2569</v>
          </cell>
          <cell r="AA149">
            <v>44686</v>
          </cell>
        </row>
        <row r="150">
          <cell r="A150">
            <v>33756</v>
          </cell>
          <cell r="B150">
            <v>12873</v>
          </cell>
          <cell r="C150">
            <v>901</v>
          </cell>
          <cell r="D150">
            <v>589</v>
          </cell>
          <cell r="E150">
            <v>1043</v>
          </cell>
          <cell r="F150">
            <v>375</v>
          </cell>
          <cell r="G150">
            <v>309</v>
          </cell>
          <cell r="H150">
            <v>2401</v>
          </cell>
          <cell r="I150">
            <v>655</v>
          </cell>
          <cell r="J150">
            <v>347</v>
          </cell>
          <cell r="K150">
            <v>213</v>
          </cell>
          <cell r="L150">
            <v>11026</v>
          </cell>
          <cell r="M150">
            <v>2162</v>
          </cell>
          <cell r="N150">
            <v>47925</v>
          </cell>
          <cell r="O150">
            <v>15715</v>
          </cell>
          <cell r="P150">
            <v>904</v>
          </cell>
          <cell r="Q150">
            <v>236</v>
          </cell>
          <cell r="R150">
            <v>641</v>
          </cell>
          <cell r="S150">
            <v>348</v>
          </cell>
          <cell r="T150">
            <v>330</v>
          </cell>
          <cell r="U150">
            <v>1265</v>
          </cell>
          <cell r="V150">
            <v>117</v>
          </cell>
          <cell r="W150">
            <v>182</v>
          </cell>
          <cell r="X150">
            <v>154</v>
          </cell>
          <cell r="Y150">
            <v>10876</v>
          </cell>
          <cell r="Z150">
            <v>2558</v>
          </cell>
          <cell r="AA150">
            <v>44334</v>
          </cell>
        </row>
        <row r="151">
          <cell r="A151">
            <v>33786</v>
          </cell>
          <cell r="B151">
            <v>12691</v>
          </cell>
          <cell r="C151">
            <v>922</v>
          </cell>
          <cell r="D151">
            <v>578</v>
          </cell>
          <cell r="E151">
            <v>1037</v>
          </cell>
          <cell r="F151">
            <v>394</v>
          </cell>
          <cell r="G151">
            <v>312</v>
          </cell>
          <cell r="H151">
            <v>2430</v>
          </cell>
          <cell r="I151">
            <v>675</v>
          </cell>
          <cell r="J151">
            <v>320</v>
          </cell>
          <cell r="K151">
            <v>206</v>
          </cell>
          <cell r="L151">
            <v>10858</v>
          </cell>
          <cell r="M151">
            <v>2126</v>
          </cell>
          <cell r="N151">
            <v>47446</v>
          </cell>
          <cell r="O151">
            <v>15845</v>
          </cell>
          <cell r="P151">
            <v>888</v>
          </cell>
          <cell r="Q151">
            <v>246</v>
          </cell>
          <cell r="R151">
            <v>622</v>
          </cell>
          <cell r="S151">
            <v>350</v>
          </cell>
          <cell r="T151">
            <v>315</v>
          </cell>
          <cell r="U151">
            <v>1240</v>
          </cell>
          <cell r="V151">
            <v>119</v>
          </cell>
          <cell r="W151">
            <v>186</v>
          </cell>
          <cell r="X151">
            <v>156</v>
          </cell>
          <cell r="Y151">
            <v>10907</v>
          </cell>
          <cell r="Z151">
            <v>2610</v>
          </cell>
          <cell r="AA151">
            <v>44435</v>
          </cell>
        </row>
        <row r="152">
          <cell r="A152">
            <v>33817</v>
          </cell>
          <cell r="B152">
            <v>12540</v>
          </cell>
          <cell r="C152">
            <v>913</v>
          </cell>
          <cell r="D152">
            <v>539</v>
          </cell>
          <cell r="E152">
            <v>1064</v>
          </cell>
          <cell r="F152">
            <v>407</v>
          </cell>
          <cell r="G152">
            <v>313</v>
          </cell>
          <cell r="H152">
            <v>2436</v>
          </cell>
          <cell r="I152">
            <v>707</v>
          </cell>
          <cell r="J152">
            <v>317</v>
          </cell>
          <cell r="K152">
            <v>231</v>
          </cell>
          <cell r="L152">
            <v>10943</v>
          </cell>
          <cell r="M152">
            <v>2142</v>
          </cell>
          <cell r="N152">
            <v>47195</v>
          </cell>
          <cell r="O152">
            <v>16056</v>
          </cell>
          <cell r="P152">
            <v>850</v>
          </cell>
          <cell r="Q152">
            <v>261</v>
          </cell>
          <cell r="R152">
            <v>620</v>
          </cell>
          <cell r="S152">
            <v>395</v>
          </cell>
          <cell r="T152">
            <v>294</v>
          </cell>
          <cell r="U152">
            <v>1269</v>
          </cell>
          <cell r="V152">
            <v>139</v>
          </cell>
          <cell r="W152">
            <v>180</v>
          </cell>
          <cell r="X152">
            <v>172</v>
          </cell>
          <cell r="Y152">
            <v>10825</v>
          </cell>
          <cell r="Z152">
            <v>2597</v>
          </cell>
          <cell r="AA152">
            <v>44419</v>
          </cell>
        </row>
        <row r="153">
          <cell r="A153">
            <v>33848</v>
          </cell>
          <cell r="B153">
            <v>12459</v>
          </cell>
          <cell r="C153">
            <v>901</v>
          </cell>
          <cell r="D153">
            <v>555</v>
          </cell>
          <cell r="E153">
            <v>1077</v>
          </cell>
          <cell r="F153">
            <v>423</v>
          </cell>
          <cell r="G153">
            <v>309</v>
          </cell>
          <cell r="H153">
            <v>2470</v>
          </cell>
          <cell r="I153">
            <v>711</v>
          </cell>
          <cell r="J153">
            <v>313</v>
          </cell>
          <cell r="K153">
            <v>239</v>
          </cell>
          <cell r="L153">
            <v>10979</v>
          </cell>
          <cell r="M153">
            <v>2198</v>
          </cell>
          <cell r="N153">
            <v>47223</v>
          </cell>
          <cell r="O153">
            <v>16173</v>
          </cell>
          <cell r="P153">
            <v>845</v>
          </cell>
          <cell r="Q153">
            <v>264</v>
          </cell>
          <cell r="R153">
            <v>618</v>
          </cell>
          <cell r="S153">
            <v>391</v>
          </cell>
          <cell r="T153">
            <v>276</v>
          </cell>
          <cell r="U153">
            <v>1265</v>
          </cell>
          <cell r="V153">
            <v>145</v>
          </cell>
          <cell r="W153">
            <v>180</v>
          </cell>
          <cell r="X153">
            <v>174</v>
          </cell>
          <cell r="Y153">
            <v>10843</v>
          </cell>
          <cell r="Z153">
            <v>2579</v>
          </cell>
          <cell r="AA153">
            <v>44449</v>
          </cell>
        </row>
        <row r="154">
          <cell r="A154">
            <v>33878</v>
          </cell>
          <cell r="B154">
            <v>12452</v>
          </cell>
          <cell r="C154">
            <v>888</v>
          </cell>
          <cell r="D154">
            <v>588</v>
          </cell>
          <cell r="E154">
            <v>1062</v>
          </cell>
          <cell r="F154">
            <v>433</v>
          </cell>
          <cell r="G154">
            <v>338</v>
          </cell>
          <cell r="H154">
            <v>2448</v>
          </cell>
          <cell r="I154">
            <v>657</v>
          </cell>
          <cell r="J154">
            <v>284</v>
          </cell>
          <cell r="K154">
            <v>250</v>
          </cell>
          <cell r="L154">
            <v>10923</v>
          </cell>
          <cell r="M154">
            <v>2180</v>
          </cell>
          <cell r="N154">
            <v>47209</v>
          </cell>
          <cell r="O154">
            <v>16231</v>
          </cell>
          <cell r="P154">
            <v>831</v>
          </cell>
          <cell r="Q154">
            <v>265</v>
          </cell>
          <cell r="R154">
            <v>607</v>
          </cell>
          <cell r="S154">
            <v>395</v>
          </cell>
          <cell r="T154">
            <v>261</v>
          </cell>
          <cell r="U154">
            <v>1286</v>
          </cell>
          <cell r="V154">
            <v>121</v>
          </cell>
          <cell r="W154">
            <v>174</v>
          </cell>
          <cell r="X154">
            <v>173</v>
          </cell>
          <cell r="Y154">
            <v>10618</v>
          </cell>
          <cell r="Z154">
            <v>2550</v>
          </cell>
          <cell r="AA154">
            <v>44113</v>
          </cell>
        </row>
        <row r="155">
          <cell r="A155">
            <v>33909</v>
          </cell>
          <cell r="B155">
            <v>12407</v>
          </cell>
          <cell r="C155">
            <v>867</v>
          </cell>
          <cell r="D155">
            <v>615</v>
          </cell>
          <cell r="E155">
            <v>1095</v>
          </cell>
          <cell r="F155">
            <v>435</v>
          </cell>
          <cell r="G155">
            <v>338</v>
          </cell>
          <cell r="H155">
            <v>2467</v>
          </cell>
          <cell r="I155">
            <v>757</v>
          </cell>
          <cell r="J155">
            <v>279</v>
          </cell>
          <cell r="K155">
            <v>288</v>
          </cell>
          <cell r="L155">
            <v>10990</v>
          </cell>
          <cell r="M155">
            <v>2247</v>
          </cell>
          <cell r="N155">
            <v>47821</v>
          </cell>
          <cell r="O155">
            <v>15883</v>
          </cell>
          <cell r="P155">
            <v>840</v>
          </cell>
          <cell r="Q155">
            <v>254</v>
          </cell>
          <cell r="R155">
            <v>593</v>
          </cell>
          <cell r="S155">
            <v>405</v>
          </cell>
          <cell r="T155">
            <v>258</v>
          </cell>
          <cell r="U155">
            <v>1260</v>
          </cell>
          <cell r="V155">
            <v>131</v>
          </cell>
          <cell r="W155">
            <v>170</v>
          </cell>
          <cell r="X155">
            <v>154</v>
          </cell>
          <cell r="Y155">
            <v>10603</v>
          </cell>
          <cell r="Z155">
            <v>2518</v>
          </cell>
          <cell r="AA155">
            <v>43410</v>
          </cell>
        </row>
        <row r="156">
          <cell r="A156">
            <v>33939</v>
          </cell>
          <cell r="B156">
            <v>12388</v>
          </cell>
          <cell r="C156">
            <v>869</v>
          </cell>
          <cell r="D156">
            <v>669</v>
          </cell>
          <cell r="E156">
            <v>1046</v>
          </cell>
          <cell r="F156">
            <v>441</v>
          </cell>
          <cell r="G156">
            <v>349</v>
          </cell>
          <cell r="H156">
            <v>2509</v>
          </cell>
          <cell r="I156">
            <v>847</v>
          </cell>
          <cell r="J156">
            <v>261</v>
          </cell>
          <cell r="K156">
            <v>324</v>
          </cell>
          <cell r="L156">
            <v>10858</v>
          </cell>
          <cell r="M156">
            <v>2321</v>
          </cell>
          <cell r="N156">
            <v>48144</v>
          </cell>
          <cell r="O156">
            <v>16036</v>
          </cell>
          <cell r="P156">
            <v>856</v>
          </cell>
          <cell r="Q156">
            <v>254</v>
          </cell>
          <cell r="R156">
            <v>572</v>
          </cell>
          <cell r="S156">
            <v>419</v>
          </cell>
          <cell r="T156">
            <v>239</v>
          </cell>
          <cell r="U156">
            <v>1265</v>
          </cell>
          <cell r="V156">
            <v>144</v>
          </cell>
          <cell r="W156">
            <v>149</v>
          </cell>
          <cell r="X156">
            <v>159</v>
          </cell>
          <cell r="Y156">
            <v>10491</v>
          </cell>
          <cell r="Z156">
            <v>2534</v>
          </cell>
          <cell r="AA156">
            <v>43504</v>
          </cell>
        </row>
        <row r="157">
          <cell r="A157">
            <v>33970</v>
          </cell>
          <cell r="B157">
            <v>12413</v>
          </cell>
          <cell r="C157">
            <v>836</v>
          </cell>
          <cell r="D157">
            <v>652</v>
          </cell>
          <cell r="E157">
            <v>1016</v>
          </cell>
          <cell r="F157">
            <v>457</v>
          </cell>
          <cell r="G157">
            <v>343</v>
          </cell>
          <cell r="H157">
            <v>2460</v>
          </cell>
          <cell r="I157">
            <v>981</v>
          </cell>
          <cell r="J157">
            <v>270</v>
          </cell>
          <cell r="K157">
            <v>371</v>
          </cell>
          <cell r="L157">
            <v>10962</v>
          </cell>
          <cell r="M157">
            <v>2339</v>
          </cell>
          <cell r="N157">
            <v>48679</v>
          </cell>
          <cell r="O157">
            <v>15851</v>
          </cell>
          <cell r="P157">
            <v>836</v>
          </cell>
          <cell r="Q157">
            <v>251</v>
          </cell>
          <cell r="R157">
            <v>548</v>
          </cell>
          <cell r="S157">
            <v>391</v>
          </cell>
          <cell r="T157">
            <v>239</v>
          </cell>
          <cell r="U157">
            <v>1292</v>
          </cell>
          <cell r="V157">
            <v>142</v>
          </cell>
          <cell r="W157">
            <v>148</v>
          </cell>
          <cell r="X157">
            <v>159</v>
          </cell>
          <cell r="Y157">
            <v>10301</v>
          </cell>
          <cell r="Z157">
            <v>2534</v>
          </cell>
          <cell r="AA157">
            <v>43257</v>
          </cell>
        </row>
        <row r="158">
          <cell r="A158">
            <v>34001</v>
          </cell>
          <cell r="B158">
            <v>12284</v>
          </cell>
          <cell r="C158">
            <v>836</v>
          </cell>
          <cell r="D158">
            <v>736</v>
          </cell>
          <cell r="E158">
            <v>1053</v>
          </cell>
          <cell r="F158">
            <v>457</v>
          </cell>
          <cell r="G158">
            <v>364</v>
          </cell>
          <cell r="H158">
            <v>2401</v>
          </cell>
          <cell r="I158">
            <v>1276</v>
          </cell>
          <cell r="J158">
            <v>264</v>
          </cell>
          <cell r="K158">
            <v>403</v>
          </cell>
          <cell r="L158">
            <v>10941</v>
          </cell>
          <cell r="M158">
            <v>2355</v>
          </cell>
          <cell r="N158">
            <v>48879</v>
          </cell>
          <cell r="O158">
            <v>15771</v>
          </cell>
          <cell r="P158">
            <v>835</v>
          </cell>
          <cell r="Q158">
            <v>249</v>
          </cell>
          <cell r="R158">
            <v>519</v>
          </cell>
          <cell r="S158">
            <v>394</v>
          </cell>
          <cell r="T158">
            <v>244</v>
          </cell>
          <cell r="U158">
            <v>1252</v>
          </cell>
          <cell r="V158">
            <v>143</v>
          </cell>
          <cell r="W158">
            <v>147</v>
          </cell>
          <cell r="X158">
            <v>163</v>
          </cell>
          <cell r="Y158">
            <v>10120</v>
          </cell>
          <cell r="Z158">
            <v>2496</v>
          </cell>
          <cell r="AA158">
            <v>42804</v>
          </cell>
        </row>
        <row r="159">
          <cell r="A159">
            <v>34029</v>
          </cell>
          <cell r="B159">
            <v>12107</v>
          </cell>
          <cell r="C159">
            <v>836</v>
          </cell>
          <cell r="D159">
            <v>775</v>
          </cell>
          <cell r="E159">
            <v>1046</v>
          </cell>
          <cell r="F159">
            <v>475</v>
          </cell>
          <cell r="G159">
            <v>375</v>
          </cell>
          <cell r="H159">
            <v>2460</v>
          </cell>
          <cell r="I159">
            <v>1430</v>
          </cell>
          <cell r="J159">
            <v>270</v>
          </cell>
          <cell r="K159">
            <v>422</v>
          </cell>
          <cell r="L159">
            <v>10947</v>
          </cell>
          <cell r="M159">
            <v>2378</v>
          </cell>
          <cell r="N159">
            <v>49562</v>
          </cell>
          <cell r="O159">
            <v>15715</v>
          </cell>
          <cell r="P159">
            <v>807</v>
          </cell>
          <cell r="Q159">
            <v>253</v>
          </cell>
          <cell r="R159">
            <v>518</v>
          </cell>
          <cell r="S159">
            <v>402</v>
          </cell>
          <cell r="T159">
            <v>249</v>
          </cell>
          <cell r="U159">
            <v>1230</v>
          </cell>
          <cell r="V159">
            <v>152</v>
          </cell>
          <cell r="W159">
            <v>143</v>
          </cell>
          <cell r="X159">
            <v>161</v>
          </cell>
          <cell r="Y159">
            <v>9864</v>
          </cell>
          <cell r="Z159">
            <v>2500</v>
          </cell>
          <cell r="AA159">
            <v>42714</v>
          </cell>
        </row>
        <row r="160">
          <cell r="A160">
            <v>34060</v>
          </cell>
          <cell r="B160">
            <v>11915</v>
          </cell>
          <cell r="C160">
            <v>833</v>
          </cell>
          <cell r="D160">
            <v>778</v>
          </cell>
          <cell r="E160">
            <v>1054</v>
          </cell>
          <cell r="F160">
            <v>471</v>
          </cell>
          <cell r="G160">
            <v>405</v>
          </cell>
          <cell r="H160">
            <v>2420</v>
          </cell>
          <cell r="I160">
            <v>1619</v>
          </cell>
          <cell r="J160">
            <v>290</v>
          </cell>
          <cell r="K160">
            <v>479</v>
          </cell>
          <cell r="L160">
            <v>10829</v>
          </cell>
          <cell r="M160">
            <v>2390</v>
          </cell>
          <cell r="N160">
            <v>50272</v>
          </cell>
          <cell r="O160">
            <v>15710</v>
          </cell>
          <cell r="P160">
            <v>813</v>
          </cell>
          <cell r="Q160">
            <v>248</v>
          </cell>
          <cell r="R160">
            <v>500</v>
          </cell>
          <cell r="S160">
            <v>388</v>
          </cell>
          <cell r="T160">
            <v>252</v>
          </cell>
          <cell r="U160">
            <v>1241</v>
          </cell>
          <cell r="V160">
            <v>153</v>
          </cell>
          <cell r="W160">
            <v>130</v>
          </cell>
          <cell r="X160">
            <v>159</v>
          </cell>
          <cell r="Y160">
            <v>9754</v>
          </cell>
          <cell r="Z160">
            <v>2415</v>
          </cell>
          <cell r="AA160">
            <v>42774</v>
          </cell>
        </row>
        <row r="161">
          <cell r="A161">
            <v>34090</v>
          </cell>
          <cell r="B161">
            <v>11767</v>
          </cell>
          <cell r="C161">
            <v>828</v>
          </cell>
          <cell r="D161">
            <v>827</v>
          </cell>
          <cell r="E161">
            <v>1076</v>
          </cell>
          <cell r="F161">
            <v>483</v>
          </cell>
          <cell r="G161">
            <v>438</v>
          </cell>
          <cell r="H161">
            <v>2325</v>
          </cell>
          <cell r="I161">
            <v>1804</v>
          </cell>
          <cell r="J161">
            <v>288</v>
          </cell>
          <cell r="K161">
            <v>521</v>
          </cell>
          <cell r="L161">
            <v>10753</v>
          </cell>
          <cell r="M161">
            <v>2297</v>
          </cell>
          <cell r="N161">
            <v>50733</v>
          </cell>
          <cell r="O161">
            <v>15605</v>
          </cell>
          <cell r="P161">
            <v>803</v>
          </cell>
          <cell r="Q161">
            <v>232</v>
          </cell>
          <cell r="R161">
            <v>475</v>
          </cell>
          <cell r="S161">
            <v>364</v>
          </cell>
          <cell r="T161">
            <v>250</v>
          </cell>
          <cell r="U161">
            <v>1210</v>
          </cell>
          <cell r="V161">
            <v>156</v>
          </cell>
          <cell r="W161">
            <v>130</v>
          </cell>
          <cell r="X161">
            <v>152</v>
          </cell>
          <cell r="Y161">
            <v>9545</v>
          </cell>
          <cell r="Z161">
            <v>2335</v>
          </cell>
          <cell r="AA161">
            <v>42261</v>
          </cell>
        </row>
        <row r="162">
          <cell r="A162">
            <v>34121</v>
          </cell>
          <cell r="B162">
            <v>11666</v>
          </cell>
          <cell r="C162">
            <v>840</v>
          </cell>
          <cell r="D162">
            <v>838</v>
          </cell>
          <cell r="E162">
            <v>1065</v>
          </cell>
          <cell r="F162">
            <v>495</v>
          </cell>
          <cell r="G162">
            <v>463</v>
          </cell>
          <cell r="H162">
            <v>2367</v>
          </cell>
          <cell r="I162">
            <v>1914</v>
          </cell>
          <cell r="J162">
            <v>308</v>
          </cell>
          <cell r="K162">
            <v>571</v>
          </cell>
          <cell r="L162">
            <v>10807</v>
          </cell>
          <cell r="M162">
            <v>2292</v>
          </cell>
          <cell r="N162">
            <v>50811</v>
          </cell>
          <cell r="O162">
            <v>15645</v>
          </cell>
          <cell r="P162">
            <v>794</v>
          </cell>
          <cell r="Q162">
            <v>228</v>
          </cell>
          <cell r="R162">
            <v>477</v>
          </cell>
          <cell r="S162">
            <v>356</v>
          </cell>
          <cell r="T162">
            <v>246</v>
          </cell>
          <cell r="U162">
            <v>1192</v>
          </cell>
          <cell r="V162">
            <v>160</v>
          </cell>
          <cell r="W162">
            <v>130</v>
          </cell>
          <cell r="X162">
            <v>141</v>
          </cell>
          <cell r="Y162">
            <v>9405</v>
          </cell>
          <cell r="Z162">
            <v>2343</v>
          </cell>
          <cell r="AA162">
            <v>42109</v>
          </cell>
        </row>
        <row r="163">
          <cell r="A163">
            <v>34151</v>
          </cell>
          <cell r="B163">
            <v>11864</v>
          </cell>
          <cell r="C163">
            <v>838</v>
          </cell>
          <cell r="D163">
            <v>829</v>
          </cell>
          <cell r="E163">
            <v>1083</v>
          </cell>
          <cell r="F163">
            <v>495</v>
          </cell>
          <cell r="G163">
            <v>480</v>
          </cell>
          <cell r="H163">
            <v>2419</v>
          </cell>
          <cell r="I163">
            <v>2018</v>
          </cell>
          <cell r="J163">
            <v>323</v>
          </cell>
          <cell r="K163">
            <v>631</v>
          </cell>
          <cell r="L163">
            <v>10873</v>
          </cell>
          <cell r="M163">
            <v>2353</v>
          </cell>
          <cell r="N163">
            <v>51492</v>
          </cell>
          <cell r="O163">
            <v>15626</v>
          </cell>
          <cell r="P163">
            <v>800</v>
          </cell>
          <cell r="Q163">
            <v>214</v>
          </cell>
          <cell r="R163">
            <v>480</v>
          </cell>
          <cell r="S163">
            <v>365</v>
          </cell>
          <cell r="T163">
            <v>239</v>
          </cell>
          <cell r="U163">
            <v>1212</v>
          </cell>
          <cell r="V163">
            <v>166</v>
          </cell>
          <cell r="W163">
            <v>130</v>
          </cell>
          <cell r="X163">
            <v>137</v>
          </cell>
          <cell r="Y163">
            <v>9173</v>
          </cell>
          <cell r="Z163">
            <v>2271</v>
          </cell>
          <cell r="AA163">
            <v>41788</v>
          </cell>
        </row>
        <row r="164">
          <cell r="A164">
            <v>34182</v>
          </cell>
          <cell r="B164">
            <v>11998</v>
          </cell>
          <cell r="C164">
            <v>824</v>
          </cell>
          <cell r="D164">
            <v>888</v>
          </cell>
          <cell r="E164">
            <v>1089</v>
          </cell>
          <cell r="F164">
            <v>508</v>
          </cell>
          <cell r="G164">
            <v>505</v>
          </cell>
          <cell r="H164">
            <v>2382</v>
          </cell>
          <cell r="I164">
            <v>2194</v>
          </cell>
          <cell r="J164">
            <v>334</v>
          </cell>
          <cell r="K164">
            <v>688</v>
          </cell>
          <cell r="L164">
            <v>10921</v>
          </cell>
          <cell r="M164">
            <v>2320</v>
          </cell>
          <cell r="N164">
            <v>52159</v>
          </cell>
          <cell r="O164">
            <v>15436</v>
          </cell>
          <cell r="P164">
            <v>789</v>
          </cell>
          <cell r="Q164">
            <v>216</v>
          </cell>
          <cell r="R164">
            <v>479</v>
          </cell>
          <cell r="S164">
            <v>312</v>
          </cell>
          <cell r="T164">
            <v>231</v>
          </cell>
          <cell r="U164">
            <v>1182</v>
          </cell>
          <cell r="V164">
            <v>160</v>
          </cell>
          <cell r="W164">
            <v>142</v>
          </cell>
          <cell r="X164">
            <v>118</v>
          </cell>
          <cell r="Y164">
            <v>8985</v>
          </cell>
          <cell r="Z164">
            <v>2154</v>
          </cell>
          <cell r="AA164">
            <v>41326</v>
          </cell>
        </row>
        <row r="165">
          <cell r="A165">
            <v>34213</v>
          </cell>
          <cell r="B165">
            <v>12190</v>
          </cell>
          <cell r="C165">
            <v>808</v>
          </cell>
          <cell r="D165">
            <v>906</v>
          </cell>
          <cell r="E165">
            <v>1089</v>
          </cell>
          <cell r="F165">
            <v>522</v>
          </cell>
          <cell r="G165">
            <v>521</v>
          </cell>
          <cell r="H165">
            <v>2432</v>
          </cell>
          <cell r="I165">
            <v>2327</v>
          </cell>
          <cell r="J165">
            <v>345</v>
          </cell>
          <cell r="K165">
            <v>711</v>
          </cell>
          <cell r="L165">
            <v>11146</v>
          </cell>
          <cell r="M165">
            <v>2281</v>
          </cell>
          <cell r="N165">
            <v>52832</v>
          </cell>
          <cell r="O165">
            <v>15485</v>
          </cell>
          <cell r="P165">
            <v>796</v>
          </cell>
          <cell r="Q165">
            <v>202</v>
          </cell>
          <cell r="R165">
            <v>476</v>
          </cell>
          <cell r="S165">
            <v>315</v>
          </cell>
          <cell r="T165">
            <v>222</v>
          </cell>
          <cell r="U165">
            <v>1208</v>
          </cell>
          <cell r="V165">
            <v>145</v>
          </cell>
          <cell r="W165">
            <v>125</v>
          </cell>
          <cell r="X165">
            <v>109</v>
          </cell>
          <cell r="Y165">
            <v>8894</v>
          </cell>
          <cell r="Z165">
            <v>2174</v>
          </cell>
          <cell r="AA165">
            <v>41255</v>
          </cell>
        </row>
        <row r="166">
          <cell r="A166">
            <v>34243</v>
          </cell>
          <cell r="B166">
            <v>12325</v>
          </cell>
          <cell r="C166">
            <v>815</v>
          </cell>
          <cell r="D166">
            <v>935</v>
          </cell>
          <cell r="E166">
            <v>1107</v>
          </cell>
          <cell r="F166">
            <v>517</v>
          </cell>
          <cell r="G166">
            <v>529</v>
          </cell>
          <cell r="H166">
            <v>2436</v>
          </cell>
          <cell r="I166">
            <v>2426</v>
          </cell>
          <cell r="J166">
            <v>362</v>
          </cell>
          <cell r="K166">
            <v>796</v>
          </cell>
          <cell r="L166">
            <v>11329</v>
          </cell>
          <cell r="M166">
            <v>2310</v>
          </cell>
          <cell r="N166">
            <v>53658</v>
          </cell>
          <cell r="O166">
            <v>15471</v>
          </cell>
          <cell r="P166">
            <v>801</v>
          </cell>
          <cell r="Q166">
            <v>194</v>
          </cell>
          <cell r="R166">
            <v>470</v>
          </cell>
          <cell r="S166">
            <v>310</v>
          </cell>
          <cell r="T166">
            <v>227</v>
          </cell>
          <cell r="U166">
            <v>1200</v>
          </cell>
          <cell r="V166">
            <v>150</v>
          </cell>
          <cell r="W166">
            <v>129</v>
          </cell>
          <cell r="X166">
            <v>101</v>
          </cell>
          <cell r="Y166">
            <v>8883</v>
          </cell>
          <cell r="Z166">
            <v>2197</v>
          </cell>
          <cell r="AA166">
            <v>41328</v>
          </cell>
        </row>
        <row r="167">
          <cell r="A167">
            <v>34274</v>
          </cell>
          <cell r="B167">
            <v>12400</v>
          </cell>
          <cell r="C167">
            <v>830</v>
          </cell>
          <cell r="D167">
            <v>933</v>
          </cell>
          <cell r="E167">
            <v>1095</v>
          </cell>
          <cell r="F167">
            <v>547</v>
          </cell>
          <cell r="G167">
            <v>573</v>
          </cell>
          <cell r="H167">
            <v>2465</v>
          </cell>
          <cell r="I167">
            <v>2496</v>
          </cell>
          <cell r="J167">
            <v>373</v>
          </cell>
          <cell r="K167">
            <v>930</v>
          </cell>
          <cell r="L167">
            <v>11550</v>
          </cell>
          <cell r="M167">
            <v>2315</v>
          </cell>
          <cell r="N167">
            <v>54539</v>
          </cell>
          <cell r="O167">
            <v>15655</v>
          </cell>
          <cell r="P167">
            <v>798</v>
          </cell>
          <cell r="Q167">
            <v>192</v>
          </cell>
          <cell r="R167">
            <v>478</v>
          </cell>
          <cell r="S167">
            <v>305</v>
          </cell>
          <cell r="T167">
            <v>231</v>
          </cell>
          <cell r="U167">
            <v>1188</v>
          </cell>
          <cell r="V167">
            <v>150</v>
          </cell>
          <cell r="W167">
            <v>135</v>
          </cell>
          <cell r="X167">
            <v>103</v>
          </cell>
          <cell r="Y167">
            <v>8725</v>
          </cell>
          <cell r="Z167">
            <v>2177</v>
          </cell>
          <cell r="AA167">
            <v>41389</v>
          </cell>
        </row>
        <row r="168">
          <cell r="A168">
            <v>34304</v>
          </cell>
          <cell r="B168">
            <v>12639</v>
          </cell>
          <cell r="C168">
            <v>840</v>
          </cell>
          <cell r="D168">
            <v>896</v>
          </cell>
          <cell r="E168">
            <v>1145</v>
          </cell>
          <cell r="F168">
            <v>554</v>
          </cell>
          <cell r="G168">
            <v>608</v>
          </cell>
          <cell r="H168">
            <v>2483</v>
          </cell>
          <cell r="I168">
            <v>2533</v>
          </cell>
          <cell r="J168">
            <v>405</v>
          </cell>
          <cell r="K168">
            <v>1069</v>
          </cell>
          <cell r="L168">
            <v>11510</v>
          </cell>
          <cell r="M168">
            <v>2354</v>
          </cell>
          <cell r="N168">
            <v>55081</v>
          </cell>
          <cell r="O168">
            <v>15535</v>
          </cell>
          <cell r="P168">
            <v>760</v>
          </cell>
          <cell r="Q168">
            <v>200</v>
          </cell>
          <cell r="R168">
            <v>489</v>
          </cell>
          <cell r="S168">
            <v>295</v>
          </cell>
          <cell r="T168">
            <v>241</v>
          </cell>
          <cell r="U168">
            <v>1201</v>
          </cell>
          <cell r="V168">
            <v>147</v>
          </cell>
          <cell r="W168">
            <v>139</v>
          </cell>
          <cell r="X168">
            <v>95</v>
          </cell>
          <cell r="Y168">
            <v>8684</v>
          </cell>
          <cell r="Z168">
            <v>2114</v>
          </cell>
          <cell r="AA168">
            <v>41096</v>
          </cell>
        </row>
        <row r="169">
          <cell r="A169">
            <v>34335</v>
          </cell>
          <cell r="B169">
            <v>12600</v>
          </cell>
          <cell r="C169">
            <v>863</v>
          </cell>
          <cell r="D169">
            <v>908</v>
          </cell>
          <cell r="E169">
            <v>1158</v>
          </cell>
          <cell r="F169">
            <v>570</v>
          </cell>
          <cell r="G169">
            <v>644</v>
          </cell>
          <cell r="H169">
            <v>2635</v>
          </cell>
          <cell r="I169">
            <v>2576</v>
          </cell>
          <cell r="J169">
            <v>412</v>
          </cell>
          <cell r="K169">
            <v>1548</v>
          </cell>
          <cell r="L169">
            <v>11590</v>
          </cell>
          <cell r="M169">
            <v>2497</v>
          </cell>
          <cell r="N169">
            <v>55860</v>
          </cell>
          <cell r="O169">
            <v>15742</v>
          </cell>
          <cell r="P169">
            <v>786</v>
          </cell>
          <cell r="Q169">
            <v>205</v>
          </cell>
          <cell r="R169">
            <v>515</v>
          </cell>
          <cell r="S169">
            <v>304</v>
          </cell>
          <cell r="T169">
            <v>244</v>
          </cell>
          <cell r="U169">
            <v>1188</v>
          </cell>
          <cell r="V169">
            <v>147</v>
          </cell>
          <cell r="W169">
            <v>144</v>
          </cell>
          <cell r="X169">
            <v>101</v>
          </cell>
          <cell r="Y169">
            <v>8824</v>
          </cell>
          <cell r="Z169">
            <v>2101</v>
          </cell>
          <cell r="AA169">
            <v>41347</v>
          </cell>
        </row>
        <row r="170">
          <cell r="A170">
            <v>34366</v>
          </cell>
          <cell r="B170">
            <v>12640</v>
          </cell>
          <cell r="C170">
            <v>846</v>
          </cell>
          <cell r="D170">
            <v>885</v>
          </cell>
          <cell r="E170">
            <v>1072</v>
          </cell>
          <cell r="F170">
            <v>592</v>
          </cell>
          <cell r="G170">
            <v>650</v>
          </cell>
          <cell r="H170">
            <v>2676</v>
          </cell>
          <cell r="I170">
            <v>2398</v>
          </cell>
          <cell r="J170">
            <v>422</v>
          </cell>
          <cell r="K170">
            <v>1801</v>
          </cell>
          <cell r="L170">
            <v>11751</v>
          </cell>
          <cell r="M170">
            <v>2553</v>
          </cell>
          <cell r="N170">
            <v>56428</v>
          </cell>
          <cell r="O170">
            <v>16010</v>
          </cell>
          <cell r="P170">
            <v>784</v>
          </cell>
          <cell r="Q170">
            <v>214</v>
          </cell>
          <cell r="R170">
            <v>493</v>
          </cell>
          <cell r="S170">
            <v>320</v>
          </cell>
          <cell r="T170">
            <v>240</v>
          </cell>
          <cell r="U170">
            <v>1207</v>
          </cell>
          <cell r="V170">
            <v>152</v>
          </cell>
          <cell r="W170">
            <v>142</v>
          </cell>
          <cell r="X170">
            <v>95</v>
          </cell>
          <cell r="Y170">
            <v>8843</v>
          </cell>
          <cell r="Z170">
            <v>2116</v>
          </cell>
          <cell r="AA170">
            <v>41572</v>
          </cell>
        </row>
        <row r="171">
          <cell r="A171">
            <v>34394</v>
          </cell>
          <cell r="B171">
            <v>12850</v>
          </cell>
          <cell r="C171">
            <v>860</v>
          </cell>
          <cell r="D171">
            <v>892</v>
          </cell>
          <cell r="E171">
            <v>1058</v>
          </cell>
          <cell r="F171">
            <v>605</v>
          </cell>
          <cell r="G171">
            <v>693</v>
          </cell>
          <cell r="H171">
            <v>2684</v>
          </cell>
          <cell r="I171">
            <v>2474</v>
          </cell>
          <cell r="J171">
            <v>420</v>
          </cell>
          <cell r="K171">
            <v>2054</v>
          </cell>
          <cell r="L171">
            <v>11931</v>
          </cell>
          <cell r="M171">
            <v>2578</v>
          </cell>
          <cell r="N171">
            <v>57257</v>
          </cell>
          <cell r="O171">
            <v>16243</v>
          </cell>
          <cell r="P171">
            <v>793</v>
          </cell>
          <cell r="Q171">
            <v>215</v>
          </cell>
          <cell r="R171">
            <v>477</v>
          </cell>
          <cell r="S171">
            <v>307</v>
          </cell>
          <cell r="T171">
            <v>250</v>
          </cell>
          <cell r="U171">
            <v>1206</v>
          </cell>
          <cell r="V171">
            <v>138</v>
          </cell>
          <cell r="W171">
            <v>141</v>
          </cell>
          <cell r="X171">
            <v>97</v>
          </cell>
          <cell r="Y171">
            <v>9033</v>
          </cell>
          <cell r="Z171">
            <v>2066</v>
          </cell>
          <cell r="AA171">
            <v>41670</v>
          </cell>
        </row>
        <row r="172">
          <cell r="A172">
            <v>34425</v>
          </cell>
          <cell r="B172">
            <v>13010</v>
          </cell>
          <cell r="C172">
            <v>883</v>
          </cell>
          <cell r="D172">
            <v>927</v>
          </cell>
          <cell r="E172">
            <v>1071</v>
          </cell>
          <cell r="F172">
            <v>627</v>
          </cell>
          <cell r="G172">
            <v>708</v>
          </cell>
          <cell r="H172">
            <v>2930</v>
          </cell>
          <cell r="I172">
            <v>2472</v>
          </cell>
          <cell r="J172">
            <v>419</v>
          </cell>
          <cell r="K172">
            <v>2442</v>
          </cell>
          <cell r="L172">
            <v>12104</v>
          </cell>
          <cell r="M172">
            <v>2607</v>
          </cell>
          <cell r="N172">
            <v>58100</v>
          </cell>
          <cell r="O172">
            <v>16619</v>
          </cell>
          <cell r="P172">
            <v>777</v>
          </cell>
          <cell r="Q172">
            <v>227</v>
          </cell>
          <cell r="R172">
            <v>486</v>
          </cell>
          <cell r="S172">
            <v>310</v>
          </cell>
          <cell r="T172">
            <v>246</v>
          </cell>
          <cell r="U172">
            <v>1208</v>
          </cell>
          <cell r="V172">
            <v>140</v>
          </cell>
          <cell r="W172">
            <v>143</v>
          </cell>
          <cell r="X172">
            <v>96</v>
          </cell>
          <cell r="Y172">
            <v>9119</v>
          </cell>
          <cell r="Z172">
            <v>2115</v>
          </cell>
          <cell r="AA172">
            <v>41973</v>
          </cell>
        </row>
        <row r="173">
          <cell r="A173">
            <v>34455</v>
          </cell>
          <cell r="B173">
            <v>13178</v>
          </cell>
          <cell r="C173">
            <v>931</v>
          </cell>
          <cell r="D173">
            <v>913</v>
          </cell>
          <cell r="E173">
            <v>1021</v>
          </cell>
          <cell r="F173">
            <v>630</v>
          </cell>
          <cell r="G173">
            <v>738</v>
          </cell>
          <cell r="H173">
            <v>2998</v>
          </cell>
          <cell r="I173">
            <v>2528</v>
          </cell>
          <cell r="J173">
            <v>407</v>
          </cell>
          <cell r="K173">
            <v>2591</v>
          </cell>
          <cell r="L173">
            <v>12360</v>
          </cell>
          <cell r="M173">
            <v>2643</v>
          </cell>
          <cell r="N173">
            <v>58949</v>
          </cell>
          <cell r="O173">
            <v>16899</v>
          </cell>
          <cell r="P173">
            <v>760</v>
          </cell>
          <cell r="Q173">
            <v>221</v>
          </cell>
          <cell r="R173">
            <v>480</v>
          </cell>
          <cell r="S173">
            <v>319</v>
          </cell>
          <cell r="T173">
            <v>250</v>
          </cell>
          <cell r="U173">
            <v>1235</v>
          </cell>
          <cell r="V173">
            <v>138</v>
          </cell>
          <cell r="W173">
            <v>148</v>
          </cell>
          <cell r="X173">
            <v>100</v>
          </cell>
          <cell r="Y173">
            <v>9180</v>
          </cell>
          <cell r="Z173">
            <v>2193</v>
          </cell>
          <cell r="AA173">
            <v>42381</v>
          </cell>
        </row>
        <row r="174">
          <cell r="A174">
            <v>34486</v>
          </cell>
          <cell r="B174">
            <v>13324</v>
          </cell>
          <cell r="C174">
            <v>948</v>
          </cell>
          <cell r="D174">
            <v>949</v>
          </cell>
          <cell r="E174">
            <v>1061</v>
          </cell>
          <cell r="F174">
            <v>639</v>
          </cell>
          <cell r="G174">
            <v>751</v>
          </cell>
          <cell r="H174">
            <v>3059</v>
          </cell>
          <cell r="I174">
            <v>2578</v>
          </cell>
          <cell r="J174">
            <v>391</v>
          </cell>
          <cell r="K174">
            <v>2710</v>
          </cell>
          <cell r="L174">
            <v>12516</v>
          </cell>
          <cell r="M174">
            <v>2693</v>
          </cell>
          <cell r="N174">
            <v>59670</v>
          </cell>
          <cell r="O174">
            <v>17213</v>
          </cell>
          <cell r="P174">
            <v>744</v>
          </cell>
          <cell r="Q174">
            <v>212</v>
          </cell>
          <cell r="R174">
            <v>464</v>
          </cell>
          <cell r="S174">
            <v>322</v>
          </cell>
          <cell r="T174">
            <v>252</v>
          </cell>
          <cell r="U174">
            <v>1271</v>
          </cell>
          <cell r="V174">
            <v>134</v>
          </cell>
          <cell r="W174">
            <v>159</v>
          </cell>
          <cell r="X174">
            <v>104</v>
          </cell>
          <cell r="Y174">
            <v>9308</v>
          </cell>
          <cell r="Z174">
            <v>2171</v>
          </cell>
          <cell r="AA174">
            <v>42855</v>
          </cell>
        </row>
        <row r="175">
          <cell r="A175">
            <v>34516</v>
          </cell>
          <cell r="B175">
            <v>13321</v>
          </cell>
          <cell r="C175">
            <v>962</v>
          </cell>
          <cell r="D175">
            <v>965</v>
          </cell>
          <cell r="E175">
            <v>1071</v>
          </cell>
          <cell r="F175">
            <v>661</v>
          </cell>
          <cell r="G175">
            <v>783</v>
          </cell>
          <cell r="H175">
            <v>3138</v>
          </cell>
          <cell r="I175">
            <v>2639</v>
          </cell>
          <cell r="J175">
            <v>414</v>
          </cell>
          <cell r="K175">
            <v>2805</v>
          </cell>
          <cell r="L175">
            <v>12644</v>
          </cell>
          <cell r="M175">
            <v>2731</v>
          </cell>
          <cell r="N175">
            <v>60434</v>
          </cell>
          <cell r="O175">
            <v>17546</v>
          </cell>
          <cell r="P175">
            <v>737</v>
          </cell>
          <cell r="Q175">
            <v>222</v>
          </cell>
          <cell r="R175">
            <v>458</v>
          </cell>
          <cell r="S175">
            <v>303</v>
          </cell>
          <cell r="T175">
            <v>249</v>
          </cell>
          <cell r="U175">
            <v>1252</v>
          </cell>
          <cell r="V175">
            <v>129</v>
          </cell>
          <cell r="W175">
            <v>155</v>
          </cell>
          <cell r="X175">
            <v>100</v>
          </cell>
          <cell r="Y175">
            <v>9362</v>
          </cell>
          <cell r="Z175">
            <v>2168</v>
          </cell>
          <cell r="AA175">
            <v>43266</v>
          </cell>
        </row>
        <row r="176">
          <cell r="A176">
            <v>34547</v>
          </cell>
          <cell r="B176">
            <v>13303</v>
          </cell>
          <cell r="C176">
            <v>981</v>
          </cell>
          <cell r="D176">
            <v>985</v>
          </cell>
          <cell r="E176">
            <v>1085</v>
          </cell>
          <cell r="F176">
            <v>673</v>
          </cell>
          <cell r="G176">
            <v>814</v>
          </cell>
          <cell r="H176">
            <v>3199</v>
          </cell>
          <cell r="I176">
            <v>2707</v>
          </cell>
          <cell r="J176">
            <v>415</v>
          </cell>
          <cell r="K176">
            <v>2862</v>
          </cell>
          <cell r="L176">
            <v>12823</v>
          </cell>
          <cell r="M176">
            <v>2787</v>
          </cell>
          <cell r="N176">
            <v>61422</v>
          </cell>
          <cell r="O176">
            <v>18063</v>
          </cell>
          <cell r="P176">
            <v>706</v>
          </cell>
          <cell r="Q176">
            <v>207</v>
          </cell>
          <cell r="R176">
            <v>433</v>
          </cell>
          <cell r="S176">
            <v>319</v>
          </cell>
          <cell r="T176">
            <v>251</v>
          </cell>
          <cell r="U176">
            <v>1259</v>
          </cell>
          <cell r="V176">
            <v>119</v>
          </cell>
          <cell r="W176">
            <v>134</v>
          </cell>
          <cell r="X176">
            <v>104</v>
          </cell>
          <cell r="Y176">
            <v>9446</v>
          </cell>
          <cell r="Z176">
            <v>2116</v>
          </cell>
          <cell r="AA176">
            <v>43705</v>
          </cell>
        </row>
        <row r="177">
          <cell r="A177">
            <v>34578</v>
          </cell>
          <cell r="B177">
            <v>13159</v>
          </cell>
          <cell r="C177">
            <v>996</v>
          </cell>
          <cell r="D177">
            <v>1031</v>
          </cell>
          <cell r="E177">
            <v>1085</v>
          </cell>
          <cell r="F177">
            <v>678</v>
          </cell>
          <cell r="G177">
            <v>896</v>
          </cell>
          <cell r="H177">
            <v>3226</v>
          </cell>
          <cell r="I177">
            <v>2788</v>
          </cell>
          <cell r="J177">
            <v>411</v>
          </cell>
          <cell r="K177">
            <v>2950</v>
          </cell>
          <cell r="L177">
            <v>12879</v>
          </cell>
          <cell r="M177">
            <v>2826</v>
          </cell>
          <cell r="N177">
            <v>62314</v>
          </cell>
          <cell r="O177">
            <v>18155</v>
          </cell>
          <cell r="P177">
            <v>702</v>
          </cell>
          <cell r="Q177">
            <v>207</v>
          </cell>
          <cell r="R177">
            <v>413</v>
          </cell>
          <cell r="S177">
            <v>324</v>
          </cell>
          <cell r="T177">
            <v>249</v>
          </cell>
          <cell r="U177">
            <v>1241</v>
          </cell>
          <cell r="V177">
            <v>120</v>
          </cell>
          <cell r="W177">
            <v>148</v>
          </cell>
          <cell r="X177">
            <v>111</v>
          </cell>
          <cell r="Y177">
            <v>9654</v>
          </cell>
          <cell r="Z177">
            <v>2087</v>
          </cell>
          <cell r="AA177">
            <v>43836</v>
          </cell>
        </row>
        <row r="178">
          <cell r="A178">
            <v>34608</v>
          </cell>
          <cell r="B178">
            <v>13073</v>
          </cell>
          <cell r="C178">
            <v>994</v>
          </cell>
          <cell r="D178">
            <v>1078</v>
          </cell>
          <cell r="E178">
            <v>1107</v>
          </cell>
          <cell r="F178">
            <v>691</v>
          </cell>
          <cell r="G178">
            <v>953</v>
          </cell>
          <cell r="H178">
            <v>3266</v>
          </cell>
          <cell r="I178">
            <v>2886</v>
          </cell>
          <cell r="J178">
            <v>430</v>
          </cell>
          <cell r="K178">
            <v>3002</v>
          </cell>
          <cell r="L178">
            <v>12909</v>
          </cell>
          <cell r="M178">
            <v>2897</v>
          </cell>
          <cell r="N178">
            <v>62931</v>
          </cell>
          <cell r="O178">
            <v>18357</v>
          </cell>
          <cell r="P178">
            <v>689</v>
          </cell>
          <cell r="Q178">
            <v>222</v>
          </cell>
          <cell r="R178">
            <v>415</v>
          </cell>
          <cell r="S178">
            <v>322</v>
          </cell>
          <cell r="T178">
            <v>250</v>
          </cell>
          <cell r="U178">
            <v>1251</v>
          </cell>
          <cell r="V178">
            <v>118</v>
          </cell>
          <cell r="W178">
            <v>151</v>
          </cell>
          <cell r="X178">
            <v>123</v>
          </cell>
          <cell r="Y178">
            <v>9628</v>
          </cell>
          <cell r="Z178">
            <v>2094</v>
          </cell>
          <cell r="AA178">
            <v>43935</v>
          </cell>
        </row>
        <row r="179">
          <cell r="A179">
            <v>34639</v>
          </cell>
          <cell r="B179">
            <v>13002</v>
          </cell>
          <cell r="C179">
            <v>1017</v>
          </cell>
          <cell r="D179">
            <v>1149</v>
          </cell>
          <cell r="E179">
            <v>1118</v>
          </cell>
          <cell r="F179">
            <v>719</v>
          </cell>
          <cell r="G179">
            <v>1013</v>
          </cell>
          <cell r="H179">
            <v>3316</v>
          </cell>
          <cell r="I179">
            <v>2926</v>
          </cell>
          <cell r="J179">
            <v>456</v>
          </cell>
          <cell r="K179">
            <v>3008</v>
          </cell>
          <cell r="L179">
            <v>12930</v>
          </cell>
          <cell r="M179">
            <v>2927</v>
          </cell>
          <cell r="N179">
            <v>63442</v>
          </cell>
          <cell r="O179">
            <v>18571</v>
          </cell>
          <cell r="P179">
            <v>669</v>
          </cell>
          <cell r="Q179">
            <v>224</v>
          </cell>
          <cell r="R179">
            <v>403</v>
          </cell>
          <cell r="S179">
            <v>315</v>
          </cell>
          <cell r="T179">
            <v>232</v>
          </cell>
          <cell r="U179">
            <v>1273</v>
          </cell>
          <cell r="V179">
            <v>117</v>
          </cell>
          <cell r="W179">
            <v>158</v>
          </cell>
          <cell r="X179">
            <v>125</v>
          </cell>
          <cell r="Y179">
            <v>9700</v>
          </cell>
          <cell r="Z179">
            <v>2095</v>
          </cell>
          <cell r="AA179">
            <v>44254</v>
          </cell>
        </row>
        <row r="180">
          <cell r="A180">
            <v>34669</v>
          </cell>
          <cell r="B180">
            <v>12896</v>
          </cell>
          <cell r="C180">
            <v>999</v>
          </cell>
          <cell r="D180">
            <v>1266</v>
          </cell>
          <cell r="E180">
            <v>1137</v>
          </cell>
          <cell r="F180">
            <v>794</v>
          </cell>
          <cell r="G180">
            <v>1059</v>
          </cell>
          <cell r="H180">
            <v>3393</v>
          </cell>
          <cell r="I180">
            <v>3019</v>
          </cell>
          <cell r="J180">
            <v>441</v>
          </cell>
          <cell r="K180">
            <v>3064</v>
          </cell>
          <cell r="L180">
            <v>13016</v>
          </cell>
          <cell r="M180">
            <v>2934</v>
          </cell>
          <cell r="N180">
            <v>64382</v>
          </cell>
          <cell r="O180">
            <v>18828</v>
          </cell>
          <cell r="P180">
            <v>673</v>
          </cell>
          <cell r="Q180">
            <v>221</v>
          </cell>
          <cell r="R180">
            <v>392</v>
          </cell>
          <cell r="S180">
            <v>323</v>
          </cell>
          <cell r="T180">
            <v>223</v>
          </cell>
          <cell r="U180">
            <v>1346</v>
          </cell>
          <cell r="V180">
            <v>131</v>
          </cell>
          <cell r="W180">
            <v>156</v>
          </cell>
          <cell r="X180">
            <v>135</v>
          </cell>
          <cell r="Y180">
            <v>9760</v>
          </cell>
          <cell r="Z180">
            <v>2092</v>
          </cell>
          <cell r="AA180">
            <v>44525</v>
          </cell>
        </row>
        <row r="181">
          <cell r="A181">
            <v>34700</v>
          </cell>
          <cell r="B181">
            <v>13080</v>
          </cell>
          <cell r="C181">
            <v>1018</v>
          </cell>
          <cell r="D181">
            <v>1403</v>
          </cell>
          <cell r="E181">
            <v>1174</v>
          </cell>
          <cell r="F181">
            <v>814</v>
          </cell>
          <cell r="G181">
            <v>1126</v>
          </cell>
          <cell r="H181">
            <v>3425</v>
          </cell>
          <cell r="I181">
            <v>3201</v>
          </cell>
          <cell r="J181">
            <v>498</v>
          </cell>
          <cell r="K181">
            <v>2846</v>
          </cell>
          <cell r="L181">
            <v>13176</v>
          </cell>
          <cell r="M181">
            <v>2911</v>
          </cell>
          <cell r="N181">
            <v>65578</v>
          </cell>
          <cell r="O181">
            <v>19316</v>
          </cell>
          <cell r="P181">
            <v>657</v>
          </cell>
          <cell r="Q181">
            <v>223</v>
          </cell>
          <cell r="R181">
            <v>356</v>
          </cell>
          <cell r="S181">
            <v>350</v>
          </cell>
          <cell r="T181">
            <v>214</v>
          </cell>
          <cell r="U181">
            <v>1338</v>
          </cell>
          <cell r="V181">
            <v>140</v>
          </cell>
          <cell r="W181">
            <v>158</v>
          </cell>
          <cell r="X181">
            <v>143</v>
          </cell>
          <cell r="Y181">
            <v>9730</v>
          </cell>
          <cell r="Z181">
            <v>2065</v>
          </cell>
          <cell r="AA181">
            <v>45051</v>
          </cell>
        </row>
        <row r="182">
          <cell r="A182">
            <v>34731</v>
          </cell>
          <cell r="B182">
            <v>13020</v>
          </cell>
          <cell r="C182">
            <v>1036</v>
          </cell>
          <cell r="D182">
            <v>1608</v>
          </cell>
          <cell r="E182">
            <v>1205</v>
          </cell>
          <cell r="F182">
            <v>825</v>
          </cell>
          <cell r="G182">
            <v>1214</v>
          </cell>
          <cell r="H182">
            <v>3422</v>
          </cell>
          <cell r="I182">
            <v>3294</v>
          </cell>
          <cell r="J182">
            <v>508</v>
          </cell>
          <cell r="K182">
            <v>2752</v>
          </cell>
          <cell r="L182">
            <v>13240</v>
          </cell>
          <cell r="M182">
            <v>2873</v>
          </cell>
          <cell r="N182">
            <v>66778</v>
          </cell>
          <cell r="O182">
            <v>19505</v>
          </cell>
          <cell r="P182">
            <v>673</v>
          </cell>
          <cell r="Q182">
            <v>226</v>
          </cell>
          <cell r="R182">
            <v>364</v>
          </cell>
          <cell r="S182">
            <v>340</v>
          </cell>
          <cell r="T182">
            <v>218</v>
          </cell>
          <cell r="U182">
            <v>1322</v>
          </cell>
          <cell r="V182">
            <v>142</v>
          </cell>
          <cell r="W182">
            <v>161</v>
          </cell>
          <cell r="X182">
            <v>159</v>
          </cell>
          <cell r="Y182">
            <v>9795</v>
          </cell>
          <cell r="Z182">
            <v>2053</v>
          </cell>
          <cell r="AA182">
            <v>45455</v>
          </cell>
        </row>
        <row r="183">
          <cell r="A183">
            <v>34759</v>
          </cell>
          <cell r="B183">
            <v>12999</v>
          </cell>
          <cell r="C183">
            <v>1063</v>
          </cell>
          <cell r="D183">
            <v>1895</v>
          </cell>
          <cell r="E183">
            <v>1226</v>
          </cell>
          <cell r="F183">
            <v>821</v>
          </cell>
          <cell r="G183">
            <v>1234</v>
          </cell>
          <cell r="H183">
            <v>3460</v>
          </cell>
          <cell r="I183">
            <v>3370</v>
          </cell>
          <cell r="J183">
            <v>552</v>
          </cell>
          <cell r="K183">
            <v>2638</v>
          </cell>
          <cell r="L183">
            <v>13348</v>
          </cell>
          <cell r="M183">
            <v>2853</v>
          </cell>
          <cell r="N183">
            <v>67591</v>
          </cell>
          <cell r="O183">
            <v>19794</v>
          </cell>
          <cell r="P183">
            <v>703</v>
          </cell>
          <cell r="Q183">
            <v>230</v>
          </cell>
          <cell r="R183">
            <v>362</v>
          </cell>
          <cell r="S183">
            <v>346</v>
          </cell>
          <cell r="T183">
            <v>204</v>
          </cell>
          <cell r="U183">
            <v>1379</v>
          </cell>
          <cell r="V183">
            <v>166</v>
          </cell>
          <cell r="W183">
            <v>160</v>
          </cell>
          <cell r="X183">
            <v>181</v>
          </cell>
          <cell r="Y183">
            <v>9923</v>
          </cell>
          <cell r="Z183">
            <v>2106</v>
          </cell>
          <cell r="AA183">
            <v>45894</v>
          </cell>
        </row>
        <row r="184">
          <cell r="A184">
            <v>34790</v>
          </cell>
          <cell r="B184">
            <v>12916</v>
          </cell>
          <cell r="C184">
            <v>1078</v>
          </cell>
          <cell r="D184">
            <v>2049</v>
          </cell>
          <cell r="E184">
            <v>1222</v>
          </cell>
          <cell r="F184">
            <v>835</v>
          </cell>
          <cell r="G184">
            <v>1293</v>
          </cell>
          <cell r="H184">
            <v>3411</v>
          </cell>
          <cell r="I184">
            <v>3434</v>
          </cell>
          <cell r="J184">
            <v>568</v>
          </cell>
          <cell r="K184">
            <v>2349</v>
          </cell>
          <cell r="L184">
            <v>13467</v>
          </cell>
          <cell r="M184">
            <v>2869</v>
          </cell>
          <cell r="N184">
            <v>68100</v>
          </cell>
          <cell r="O184">
            <v>19956</v>
          </cell>
          <cell r="P184">
            <v>716</v>
          </cell>
          <cell r="Q184">
            <v>229</v>
          </cell>
          <cell r="R184">
            <v>356</v>
          </cell>
          <cell r="S184">
            <v>345</v>
          </cell>
          <cell r="T184">
            <v>199</v>
          </cell>
          <cell r="U184">
            <v>1397</v>
          </cell>
          <cell r="V184">
            <v>170</v>
          </cell>
          <cell r="W184">
            <v>162</v>
          </cell>
          <cell r="X184">
            <v>199</v>
          </cell>
          <cell r="Y184">
            <v>9939</v>
          </cell>
          <cell r="Z184">
            <v>2119</v>
          </cell>
          <cell r="AA184">
            <v>46184</v>
          </cell>
        </row>
        <row r="185">
          <cell r="A185">
            <v>34820</v>
          </cell>
          <cell r="B185">
            <v>12831</v>
          </cell>
          <cell r="C185">
            <v>1063</v>
          </cell>
          <cell r="D185">
            <v>2287</v>
          </cell>
          <cell r="E185">
            <v>1245</v>
          </cell>
          <cell r="F185">
            <v>835</v>
          </cell>
          <cell r="G185">
            <v>1391</v>
          </cell>
          <cell r="H185">
            <v>3444</v>
          </cell>
          <cell r="I185">
            <v>3532</v>
          </cell>
          <cell r="J185">
            <v>621</v>
          </cell>
          <cell r="K185">
            <v>2261</v>
          </cell>
          <cell r="L185">
            <v>13589</v>
          </cell>
          <cell r="M185">
            <v>2892</v>
          </cell>
          <cell r="N185">
            <v>68668</v>
          </cell>
          <cell r="O185">
            <v>20263</v>
          </cell>
          <cell r="P185">
            <v>746</v>
          </cell>
          <cell r="Q185">
            <v>249</v>
          </cell>
          <cell r="R185">
            <v>343</v>
          </cell>
          <cell r="S185">
            <v>351</v>
          </cell>
          <cell r="T185">
            <v>195</v>
          </cell>
          <cell r="U185">
            <v>1407</v>
          </cell>
          <cell r="V185">
            <v>177</v>
          </cell>
          <cell r="W185">
            <v>147</v>
          </cell>
          <cell r="X185">
            <v>207</v>
          </cell>
          <cell r="Y185">
            <v>10143</v>
          </cell>
          <cell r="Z185">
            <v>2072</v>
          </cell>
          <cell r="AA185">
            <v>46722</v>
          </cell>
        </row>
        <row r="186">
          <cell r="A186">
            <v>34851</v>
          </cell>
          <cell r="B186">
            <v>12646</v>
          </cell>
          <cell r="C186">
            <v>1069</v>
          </cell>
          <cell r="D186">
            <v>2530</v>
          </cell>
          <cell r="E186">
            <v>1249</v>
          </cell>
          <cell r="F186">
            <v>854</v>
          </cell>
          <cell r="G186">
            <v>1524</v>
          </cell>
          <cell r="H186">
            <v>3414</v>
          </cell>
          <cell r="I186">
            <v>3600</v>
          </cell>
          <cell r="J186">
            <v>646</v>
          </cell>
          <cell r="K186">
            <v>2235</v>
          </cell>
          <cell r="L186">
            <v>13599</v>
          </cell>
          <cell r="M186">
            <v>2963</v>
          </cell>
          <cell r="N186">
            <v>69572</v>
          </cell>
          <cell r="O186">
            <v>20369</v>
          </cell>
          <cell r="P186">
            <v>763</v>
          </cell>
          <cell r="Q186">
            <v>260</v>
          </cell>
          <cell r="R186">
            <v>339</v>
          </cell>
          <cell r="S186">
            <v>351</v>
          </cell>
          <cell r="T186">
            <v>195</v>
          </cell>
          <cell r="U186">
            <v>1401</v>
          </cell>
          <cell r="V186">
            <v>190</v>
          </cell>
          <cell r="W186">
            <v>136</v>
          </cell>
          <cell r="X186">
            <v>224</v>
          </cell>
          <cell r="Y186">
            <v>10218</v>
          </cell>
          <cell r="Z186">
            <v>2034</v>
          </cell>
          <cell r="AA186">
            <v>46843</v>
          </cell>
        </row>
        <row r="187">
          <cell r="A187">
            <v>34881</v>
          </cell>
          <cell r="B187">
            <v>12625</v>
          </cell>
          <cell r="C187">
            <v>1057</v>
          </cell>
          <cell r="D187">
            <v>2708</v>
          </cell>
          <cell r="E187">
            <v>1264</v>
          </cell>
          <cell r="F187">
            <v>863</v>
          </cell>
          <cell r="G187">
            <v>1629</v>
          </cell>
          <cell r="H187">
            <v>3438</v>
          </cell>
          <cell r="I187">
            <v>3698</v>
          </cell>
          <cell r="J187">
            <v>656</v>
          </cell>
          <cell r="K187">
            <v>2169</v>
          </cell>
          <cell r="L187">
            <v>13621</v>
          </cell>
          <cell r="M187">
            <v>2995</v>
          </cell>
          <cell r="N187">
            <v>71210</v>
          </cell>
          <cell r="O187">
            <v>20730</v>
          </cell>
          <cell r="P187">
            <v>755</v>
          </cell>
          <cell r="Q187">
            <v>260</v>
          </cell>
          <cell r="R187">
            <v>326</v>
          </cell>
          <cell r="S187">
            <v>363</v>
          </cell>
          <cell r="T187">
            <v>188</v>
          </cell>
          <cell r="U187">
            <v>1415</v>
          </cell>
          <cell r="V187">
            <v>196</v>
          </cell>
          <cell r="W187">
            <v>125</v>
          </cell>
          <cell r="X187">
            <v>240</v>
          </cell>
          <cell r="Y187">
            <v>10383</v>
          </cell>
          <cell r="Z187">
            <v>2002</v>
          </cell>
          <cell r="AA187">
            <v>47335</v>
          </cell>
        </row>
        <row r="188">
          <cell r="A188">
            <v>34912</v>
          </cell>
          <cell r="B188">
            <v>12634</v>
          </cell>
          <cell r="C188">
            <v>1069</v>
          </cell>
          <cell r="D188">
            <v>2893</v>
          </cell>
          <cell r="E188">
            <v>1276</v>
          </cell>
          <cell r="F188">
            <v>839</v>
          </cell>
          <cell r="G188">
            <v>1662</v>
          </cell>
          <cell r="H188">
            <v>3473</v>
          </cell>
          <cell r="I188">
            <v>3797</v>
          </cell>
          <cell r="J188">
            <v>670</v>
          </cell>
          <cell r="K188">
            <v>2093</v>
          </cell>
          <cell r="L188">
            <v>13797</v>
          </cell>
          <cell r="M188">
            <v>2999</v>
          </cell>
          <cell r="N188">
            <v>72309</v>
          </cell>
          <cell r="O188">
            <v>20712</v>
          </cell>
          <cell r="P188">
            <v>781</v>
          </cell>
          <cell r="Q188">
            <v>289</v>
          </cell>
          <cell r="R188">
            <v>339</v>
          </cell>
          <cell r="S188">
            <v>352</v>
          </cell>
          <cell r="T188">
            <v>186</v>
          </cell>
          <cell r="U188">
            <v>1412</v>
          </cell>
          <cell r="V188">
            <v>220</v>
          </cell>
          <cell r="W188">
            <v>135</v>
          </cell>
          <cell r="X188">
            <v>243</v>
          </cell>
          <cell r="Y188">
            <v>10497</v>
          </cell>
          <cell r="Z188">
            <v>2026</v>
          </cell>
          <cell r="AA188">
            <v>47531</v>
          </cell>
        </row>
        <row r="189">
          <cell r="A189">
            <v>34943</v>
          </cell>
          <cell r="B189">
            <v>12706</v>
          </cell>
          <cell r="C189">
            <v>1066</v>
          </cell>
          <cell r="D189">
            <v>3260</v>
          </cell>
          <cell r="E189">
            <v>1315</v>
          </cell>
          <cell r="F189">
            <v>821</v>
          </cell>
          <cell r="G189">
            <v>1676</v>
          </cell>
          <cell r="H189">
            <v>3552</v>
          </cell>
          <cell r="I189">
            <v>3915</v>
          </cell>
          <cell r="J189">
            <v>701</v>
          </cell>
          <cell r="K189">
            <v>2107</v>
          </cell>
          <cell r="L189">
            <v>14050</v>
          </cell>
          <cell r="M189">
            <v>2994</v>
          </cell>
          <cell r="N189">
            <v>74114</v>
          </cell>
          <cell r="O189">
            <v>20966</v>
          </cell>
          <cell r="P189">
            <v>790</v>
          </cell>
          <cell r="Q189">
            <v>291</v>
          </cell>
          <cell r="R189">
            <v>328</v>
          </cell>
          <cell r="S189">
            <v>349</v>
          </cell>
          <cell r="T189">
            <v>188</v>
          </cell>
          <cell r="U189">
            <v>1463</v>
          </cell>
          <cell r="V189">
            <v>228</v>
          </cell>
          <cell r="W189">
            <v>133</v>
          </cell>
          <cell r="X189">
            <v>238</v>
          </cell>
          <cell r="Y189">
            <v>10402</v>
          </cell>
          <cell r="Z189">
            <v>2006</v>
          </cell>
          <cell r="AA189">
            <v>47796</v>
          </cell>
        </row>
        <row r="190">
          <cell r="A190">
            <v>34973</v>
          </cell>
          <cell r="B190">
            <v>12784</v>
          </cell>
          <cell r="C190">
            <v>1087</v>
          </cell>
          <cell r="D190">
            <v>3573</v>
          </cell>
          <cell r="E190">
            <v>1295</v>
          </cell>
          <cell r="F190">
            <v>829</v>
          </cell>
          <cell r="G190">
            <v>1774</v>
          </cell>
          <cell r="H190">
            <v>3564</v>
          </cell>
          <cell r="I190">
            <v>3953</v>
          </cell>
          <cell r="J190">
            <v>699</v>
          </cell>
          <cell r="K190">
            <v>2050</v>
          </cell>
          <cell r="L190">
            <v>14297</v>
          </cell>
          <cell r="M190">
            <v>2987</v>
          </cell>
          <cell r="N190">
            <v>76032</v>
          </cell>
          <cell r="O190">
            <v>21116</v>
          </cell>
          <cell r="P190">
            <v>792</v>
          </cell>
          <cell r="Q190">
            <v>280</v>
          </cell>
          <cell r="R190">
            <v>333</v>
          </cell>
          <cell r="S190">
            <v>364</v>
          </cell>
          <cell r="T190">
            <v>183</v>
          </cell>
          <cell r="U190">
            <v>1478</v>
          </cell>
          <cell r="V190">
            <v>251</v>
          </cell>
          <cell r="W190">
            <v>124</v>
          </cell>
          <cell r="X190">
            <v>235</v>
          </cell>
          <cell r="Y190">
            <v>10492</v>
          </cell>
          <cell r="Z190">
            <v>1982</v>
          </cell>
          <cell r="AA190">
            <v>48057</v>
          </cell>
        </row>
        <row r="191">
          <cell r="A191">
            <v>35004</v>
          </cell>
          <cell r="B191">
            <v>12817</v>
          </cell>
          <cell r="C191">
            <v>1109</v>
          </cell>
          <cell r="D191">
            <v>3732</v>
          </cell>
          <cell r="E191">
            <v>1291</v>
          </cell>
          <cell r="F191">
            <v>776</v>
          </cell>
          <cell r="G191">
            <v>1817</v>
          </cell>
          <cell r="H191">
            <v>3597</v>
          </cell>
          <cell r="I191">
            <v>3975</v>
          </cell>
          <cell r="J191">
            <v>691</v>
          </cell>
          <cell r="K191">
            <v>2011</v>
          </cell>
          <cell r="L191">
            <v>14428</v>
          </cell>
          <cell r="M191">
            <v>2983</v>
          </cell>
          <cell r="N191">
            <v>76770</v>
          </cell>
          <cell r="O191">
            <v>21243</v>
          </cell>
          <cell r="P191">
            <v>819</v>
          </cell>
          <cell r="Q191">
            <v>285</v>
          </cell>
          <cell r="R191">
            <v>330</v>
          </cell>
          <cell r="S191">
            <v>357</v>
          </cell>
          <cell r="T191">
            <v>202</v>
          </cell>
          <cell r="U191">
            <v>1509</v>
          </cell>
          <cell r="V191">
            <v>272</v>
          </cell>
          <cell r="W191">
            <v>112</v>
          </cell>
          <cell r="X191">
            <v>233</v>
          </cell>
          <cell r="Y191">
            <v>10742</v>
          </cell>
          <cell r="Z191">
            <v>2021</v>
          </cell>
          <cell r="AA191">
            <v>48601</v>
          </cell>
        </row>
        <row r="192">
          <cell r="A192">
            <v>35034</v>
          </cell>
          <cell r="B192">
            <v>12894</v>
          </cell>
          <cell r="C192">
            <v>1137</v>
          </cell>
          <cell r="D192">
            <v>3860</v>
          </cell>
          <cell r="E192">
            <v>1298</v>
          </cell>
          <cell r="F192">
            <v>734</v>
          </cell>
          <cell r="G192">
            <v>1849</v>
          </cell>
          <cell r="H192">
            <v>3581</v>
          </cell>
          <cell r="I192">
            <v>3953</v>
          </cell>
          <cell r="J192">
            <v>706</v>
          </cell>
          <cell r="K192">
            <v>1927</v>
          </cell>
          <cell r="L192">
            <v>14382</v>
          </cell>
          <cell r="M192">
            <v>3013</v>
          </cell>
          <cell r="N192">
            <v>77563</v>
          </cell>
          <cell r="O192">
            <v>21512</v>
          </cell>
          <cell r="P192">
            <v>803</v>
          </cell>
          <cell r="Q192">
            <v>283</v>
          </cell>
          <cell r="R192">
            <v>314</v>
          </cell>
          <cell r="S192">
            <v>357</v>
          </cell>
          <cell r="T192">
            <v>204</v>
          </cell>
          <cell r="U192">
            <v>1470</v>
          </cell>
          <cell r="V192">
            <v>267</v>
          </cell>
          <cell r="W192">
            <v>107</v>
          </cell>
          <cell r="X192">
            <v>233</v>
          </cell>
          <cell r="Y192">
            <v>10816</v>
          </cell>
          <cell r="Z192">
            <v>2021</v>
          </cell>
          <cell r="AA192">
            <v>49077</v>
          </cell>
        </row>
        <row r="193">
          <cell r="A193">
            <v>35065</v>
          </cell>
          <cell r="B193">
            <v>13016</v>
          </cell>
          <cell r="C193">
            <v>1176</v>
          </cell>
          <cell r="D193">
            <v>3968</v>
          </cell>
          <cell r="E193">
            <v>1316</v>
          </cell>
          <cell r="F193">
            <v>766</v>
          </cell>
          <cell r="G193">
            <v>1950</v>
          </cell>
          <cell r="H193">
            <v>3695</v>
          </cell>
          <cell r="I193">
            <v>3949</v>
          </cell>
          <cell r="J193">
            <v>710</v>
          </cell>
          <cell r="K193">
            <v>2016</v>
          </cell>
          <cell r="L193">
            <v>14690</v>
          </cell>
          <cell r="M193">
            <v>2999</v>
          </cell>
          <cell r="N193">
            <v>79277</v>
          </cell>
          <cell r="O193">
            <v>21694</v>
          </cell>
          <cell r="P193">
            <v>780</v>
          </cell>
          <cell r="Q193">
            <v>283</v>
          </cell>
          <cell r="R193">
            <v>327</v>
          </cell>
          <cell r="S193">
            <v>337</v>
          </cell>
          <cell r="T193">
            <v>212</v>
          </cell>
          <cell r="U193">
            <v>1507</v>
          </cell>
          <cell r="V193">
            <v>279</v>
          </cell>
          <cell r="W193">
            <v>104</v>
          </cell>
          <cell r="X193">
            <v>239</v>
          </cell>
          <cell r="Y193">
            <v>10880</v>
          </cell>
          <cell r="Z193">
            <v>2008</v>
          </cell>
          <cell r="AA193">
            <v>49441</v>
          </cell>
        </row>
        <row r="194">
          <cell r="A194">
            <v>35096</v>
          </cell>
          <cell r="B194">
            <v>12996</v>
          </cell>
          <cell r="C194">
            <v>1154</v>
          </cell>
          <cell r="D194">
            <v>3979</v>
          </cell>
          <cell r="E194">
            <v>1322</v>
          </cell>
          <cell r="F194">
            <v>755</v>
          </cell>
          <cell r="G194">
            <v>1986</v>
          </cell>
          <cell r="H194">
            <v>3754</v>
          </cell>
          <cell r="I194">
            <v>3985</v>
          </cell>
          <cell r="J194">
            <v>770</v>
          </cell>
          <cell r="K194">
            <v>2027</v>
          </cell>
          <cell r="L194">
            <v>14773</v>
          </cell>
          <cell r="M194">
            <v>2991</v>
          </cell>
          <cell r="N194">
            <v>79700</v>
          </cell>
          <cell r="O194">
            <v>21855</v>
          </cell>
          <cell r="P194">
            <v>783</v>
          </cell>
          <cell r="Q194">
            <v>282</v>
          </cell>
          <cell r="R194">
            <v>326</v>
          </cell>
          <cell r="S194">
            <v>343</v>
          </cell>
          <cell r="T194">
            <v>202</v>
          </cell>
          <cell r="U194">
            <v>1553</v>
          </cell>
          <cell r="V194">
            <v>299</v>
          </cell>
          <cell r="W194">
            <v>105</v>
          </cell>
          <cell r="X194">
            <v>225</v>
          </cell>
          <cell r="Y194">
            <v>10938</v>
          </cell>
          <cell r="Z194">
            <v>2056</v>
          </cell>
          <cell r="AA194">
            <v>49666</v>
          </cell>
        </row>
        <row r="195">
          <cell r="A195">
            <v>35125</v>
          </cell>
          <cell r="B195">
            <v>12993</v>
          </cell>
          <cell r="C195">
            <v>1130</v>
          </cell>
          <cell r="D195">
            <v>4052</v>
          </cell>
          <cell r="E195">
            <v>1319</v>
          </cell>
          <cell r="F195">
            <v>757</v>
          </cell>
          <cell r="G195">
            <v>2136</v>
          </cell>
          <cell r="H195">
            <v>3854</v>
          </cell>
          <cell r="I195">
            <v>3927</v>
          </cell>
          <cell r="J195">
            <v>826</v>
          </cell>
          <cell r="K195">
            <v>2046</v>
          </cell>
          <cell r="L195">
            <v>14726</v>
          </cell>
          <cell r="M195">
            <v>3000</v>
          </cell>
          <cell r="N195">
            <v>80288</v>
          </cell>
          <cell r="O195">
            <v>22149</v>
          </cell>
          <cell r="P195">
            <v>759</v>
          </cell>
          <cell r="Q195">
            <v>295</v>
          </cell>
          <cell r="R195">
            <v>318</v>
          </cell>
          <cell r="S195">
            <v>348</v>
          </cell>
          <cell r="T195">
            <v>203</v>
          </cell>
          <cell r="U195">
            <v>1536</v>
          </cell>
          <cell r="V195">
            <v>317</v>
          </cell>
          <cell r="W195">
            <v>106</v>
          </cell>
          <cell r="X195">
            <v>203</v>
          </cell>
          <cell r="Y195">
            <v>11174</v>
          </cell>
          <cell r="Z195">
            <v>2022</v>
          </cell>
          <cell r="AA195">
            <v>50456</v>
          </cell>
        </row>
        <row r="196">
          <cell r="A196">
            <v>35156</v>
          </cell>
          <cell r="B196">
            <v>13015</v>
          </cell>
          <cell r="C196">
            <v>1140</v>
          </cell>
          <cell r="D196">
            <v>4248</v>
          </cell>
          <cell r="E196">
            <v>1327</v>
          </cell>
          <cell r="F196">
            <v>740</v>
          </cell>
          <cell r="G196">
            <v>2191</v>
          </cell>
          <cell r="H196">
            <v>3991</v>
          </cell>
          <cell r="I196">
            <v>3984</v>
          </cell>
          <cell r="J196">
            <v>867</v>
          </cell>
          <cell r="K196">
            <v>2020</v>
          </cell>
          <cell r="L196">
            <v>14856</v>
          </cell>
          <cell r="M196">
            <v>3006</v>
          </cell>
          <cell r="N196">
            <v>81214</v>
          </cell>
          <cell r="O196">
            <v>22489</v>
          </cell>
          <cell r="P196">
            <v>773</v>
          </cell>
          <cell r="Q196">
            <v>278</v>
          </cell>
          <cell r="R196">
            <v>317</v>
          </cell>
          <cell r="S196">
            <v>343</v>
          </cell>
          <cell r="T196">
            <v>198</v>
          </cell>
          <cell r="U196">
            <v>1527</v>
          </cell>
          <cell r="V196">
            <v>311</v>
          </cell>
          <cell r="W196">
            <v>112</v>
          </cell>
          <cell r="X196">
            <v>201</v>
          </cell>
          <cell r="Y196">
            <v>11272</v>
          </cell>
          <cell r="Z196">
            <v>2032</v>
          </cell>
          <cell r="AA196">
            <v>51059</v>
          </cell>
        </row>
        <row r="197">
          <cell r="A197">
            <v>35186</v>
          </cell>
          <cell r="B197">
            <v>13044</v>
          </cell>
          <cell r="C197">
            <v>1170</v>
          </cell>
          <cell r="D197">
            <v>4257</v>
          </cell>
          <cell r="E197">
            <v>1338</v>
          </cell>
          <cell r="F197">
            <v>745</v>
          </cell>
          <cell r="G197">
            <v>2249</v>
          </cell>
          <cell r="H197">
            <v>4062</v>
          </cell>
          <cell r="I197">
            <v>3887</v>
          </cell>
          <cell r="J197">
            <v>941</v>
          </cell>
          <cell r="K197">
            <v>2045</v>
          </cell>
          <cell r="L197">
            <v>14814</v>
          </cell>
          <cell r="M197">
            <v>2992</v>
          </cell>
          <cell r="N197">
            <v>81544</v>
          </cell>
          <cell r="O197">
            <v>22550</v>
          </cell>
          <cell r="P197">
            <v>778</v>
          </cell>
          <cell r="Q197">
            <v>265</v>
          </cell>
          <cell r="R197">
            <v>326</v>
          </cell>
          <cell r="S197">
            <v>340</v>
          </cell>
          <cell r="T197">
            <v>204</v>
          </cell>
          <cell r="U197">
            <v>1547</v>
          </cell>
          <cell r="V197">
            <v>318</v>
          </cell>
          <cell r="W197">
            <v>112</v>
          </cell>
          <cell r="X197">
            <v>192</v>
          </cell>
          <cell r="Y197">
            <v>11434</v>
          </cell>
          <cell r="Z197">
            <v>2049</v>
          </cell>
          <cell r="AA197">
            <v>51435</v>
          </cell>
        </row>
        <row r="198">
          <cell r="A198">
            <v>35217</v>
          </cell>
          <cell r="B198">
            <v>13101</v>
          </cell>
          <cell r="C198">
            <v>1193</v>
          </cell>
          <cell r="D198">
            <v>4260</v>
          </cell>
          <cell r="E198">
            <v>1343</v>
          </cell>
          <cell r="F198">
            <v>728</v>
          </cell>
          <cell r="G198">
            <v>2280</v>
          </cell>
          <cell r="H198">
            <v>4208</v>
          </cell>
          <cell r="I198">
            <v>3894</v>
          </cell>
          <cell r="J198">
            <v>967</v>
          </cell>
          <cell r="K198">
            <v>2031</v>
          </cell>
          <cell r="L198">
            <v>14950</v>
          </cell>
          <cell r="M198">
            <v>2910</v>
          </cell>
          <cell r="N198">
            <v>81965</v>
          </cell>
          <cell r="O198">
            <v>22981</v>
          </cell>
          <cell r="P198">
            <v>798</v>
          </cell>
          <cell r="Q198">
            <v>264</v>
          </cell>
          <cell r="R198">
            <v>332</v>
          </cell>
          <cell r="S198">
            <v>346</v>
          </cell>
          <cell r="T198">
            <v>203</v>
          </cell>
          <cell r="U198">
            <v>1569</v>
          </cell>
          <cell r="V198">
            <v>337</v>
          </cell>
          <cell r="W198">
            <v>114</v>
          </cell>
          <cell r="X198">
            <v>180</v>
          </cell>
          <cell r="Y198">
            <v>11560</v>
          </cell>
          <cell r="Z198">
            <v>2124</v>
          </cell>
          <cell r="AA198">
            <v>52459</v>
          </cell>
        </row>
        <row r="199">
          <cell r="A199">
            <v>35247</v>
          </cell>
          <cell r="B199">
            <v>13040</v>
          </cell>
          <cell r="C199">
            <v>1210</v>
          </cell>
          <cell r="D199">
            <v>4414</v>
          </cell>
          <cell r="E199">
            <v>1353</v>
          </cell>
          <cell r="F199">
            <v>729</v>
          </cell>
          <cell r="G199">
            <v>2284</v>
          </cell>
          <cell r="H199">
            <v>4260</v>
          </cell>
          <cell r="I199">
            <v>3851</v>
          </cell>
          <cell r="J199">
            <v>990</v>
          </cell>
          <cell r="K199">
            <v>2055</v>
          </cell>
          <cell r="L199">
            <v>14943</v>
          </cell>
          <cell r="M199">
            <v>2893</v>
          </cell>
          <cell r="N199">
            <v>82013</v>
          </cell>
          <cell r="O199">
            <v>23051</v>
          </cell>
          <cell r="P199">
            <v>805</v>
          </cell>
          <cell r="Q199">
            <v>274</v>
          </cell>
          <cell r="R199">
            <v>358</v>
          </cell>
          <cell r="S199">
            <v>350</v>
          </cell>
          <cell r="T199">
            <v>206</v>
          </cell>
          <cell r="U199">
            <v>1593</v>
          </cell>
          <cell r="V199">
            <v>368</v>
          </cell>
          <cell r="W199">
            <v>127</v>
          </cell>
          <cell r="X199">
            <v>167</v>
          </cell>
          <cell r="Y199">
            <v>11636</v>
          </cell>
          <cell r="Z199">
            <v>2154</v>
          </cell>
          <cell r="AA199">
            <v>52922</v>
          </cell>
        </row>
        <row r="200">
          <cell r="A200">
            <v>35278</v>
          </cell>
          <cell r="B200">
            <v>12907</v>
          </cell>
          <cell r="C200">
            <v>1212</v>
          </cell>
          <cell r="D200">
            <v>4464</v>
          </cell>
          <cell r="E200">
            <v>1361</v>
          </cell>
          <cell r="F200">
            <v>728</v>
          </cell>
          <cell r="G200">
            <v>2331</v>
          </cell>
          <cell r="H200">
            <v>4282</v>
          </cell>
          <cell r="I200">
            <v>3699</v>
          </cell>
          <cell r="J200">
            <v>1022</v>
          </cell>
          <cell r="K200">
            <v>2112</v>
          </cell>
          <cell r="L200">
            <v>14866</v>
          </cell>
          <cell r="M200">
            <v>2913</v>
          </cell>
          <cell r="N200">
            <v>81564</v>
          </cell>
          <cell r="O200">
            <v>23157</v>
          </cell>
          <cell r="P200">
            <v>785</v>
          </cell>
          <cell r="Q200">
            <v>260</v>
          </cell>
          <cell r="R200">
            <v>359</v>
          </cell>
          <cell r="S200">
            <v>349</v>
          </cell>
          <cell r="T200">
            <v>213</v>
          </cell>
          <cell r="U200">
            <v>1636</v>
          </cell>
          <cell r="V200">
            <v>378</v>
          </cell>
          <cell r="W200">
            <v>121</v>
          </cell>
          <cell r="X200">
            <v>167</v>
          </cell>
          <cell r="Y200">
            <v>11616</v>
          </cell>
          <cell r="Z200">
            <v>2250</v>
          </cell>
          <cell r="AA200">
            <v>53178</v>
          </cell>
        </row>
        <row r="201">
          <cell r="A201">
            <v>35309</v>
          </cell>
          <cell r="B201">
            <v>12788</v>
          </cell>
          <cell r="C201">
            <v>1210</v>
          </cell>
          <cell r="D201">
            <v>4276</v>
          </cell>
          <cell r="E201">
            <v>1374</v>
          </cell>
          <cell r="F201">
            <v>743</v>
          </cell>
          <cell r="G201">
            <v>2386</v>
          </cell>
          <cell r="H201">
            <v>4308</v>
          </cell>
          <cell r="I201">
            <v>3569</v>
          </cell>
          <cell r="J201">
            <v>1036</v>
          </cell>
          <cell r="K201">
            <v>2112</v>
          </cell>
          <cell r="L201">
            <v>14736</v>
          </cell>
          <cell r="M201">
            <v>2998</v>
          </cell>
          <cell r="N201">
            <v>80606</v>
          </cell>
          <cell r="O201">
            <v>23177</v>
          </cell>
          <cell r="P201">
            <v>765</v>
          </cell>
          <cell r="Q201">
            <v>266</v>
          </cell>
          <cell r="R201">
            <v>373</v>
          </cell>
          <cell r="S201">
            <v>340</v>
          </cell>
          <cell r="T201">
            <v>215</v>
          </cell>
          <cell r="U201">
            <v>1637</v>
          </cell>
          <cell r="V201">
            <v>399</v>
          </cell>
          <cell r="W201">
            <v>115</v>
          </cell>
          <cell r="X201">
            <v>168</v>
          </cell>
          <cell r="Y201">
            <v>11623</v>
          </cell>
          <cell r="Z201">
            <v>2302</v>
          </cell>
          <cell r="AA201">
            <v>53338</v>
          </cell>
        </row>
        <row r="202">
          <cell r="A202">
            <v>35339</v>
          </cell>
          <cell r="B202">
            <v>12741</v>
          </cell>
          <cell r="C202">
            <v>1242</v>
          </cell>
          <cell r="D202">
            <v>4036</v>
          </cell>
          <cell r="E202">
            <v>1402</v>
          </cell>
          <cell r="F202">
            <v>740</v>
          </cell>
          <cell r="G202">
            <v>2416</v>
          </cell>
          <cell r="H202">
            <v>4411</v>
          </cell>
          <cell r="I202">
            <v>3427</v>
          </cell>
          <cell r="J202">
            <v>1049</v>
          </cell>
          <cell r="K202">
            <v>2193</v>
          </cell>
          <cell r="L202">
            <v>14649</v>
          </cell>
          <cell r="M202">
            <v>2986</v>
          </cell>
          <cell r="N202">
            <v>79684</v>
          </cell>
          <cell r="O202">
            <v>23197</v>
          </cell>
          <cell r="P202">
            <v>761</v>
          </cell>
          <cell r="Q202">
            <v>279</v>
          </cell>
          <cell r="R202">
            <v>366</v>
          </cell>
          <cell r="S202">
            <v>333</v>
          </cell>
          <cell r="T202">
            <v>211</v>
          </cell>
          <cell r="U202">
            <v>1667</v>
          </cell>
          <cell r="V202">
            <v>412</v>
          </cell>
          <cell r="W202">
            <v>116</v>
          </cell>
          <cell r="X202">
            <v>162</v>
          </cell>
          <cell r="Y202">
            <v>11617</v>
          </cell>
          <cell r="Z202">
            <v>2334</v>
          </cell>
          <cell r="AA202">
            <v>53400</v>
          </cell>
        </row>
        <row r="203">
          <cell r="A203">
            <v>35370</v>
          </cell>
          <cell r="B203">
            <v>12706</v>
          </cell>
          <cell r="C203">
            <v>1241</v>
          </cell>
          <cell r="D203">
            <v>4039</v>
          </cell>
          <cell r="E203">
            <v>1415</v>
          </cell>
          <cell r="F203">
            <v>794</v>
          </cell>
          <cell r="G203">
            <v>2442</v>
          </cell>
          <cell r="H203">
            <v>4433</v>
          </cell>
          <cell r="I203">
            <v>3281</v>
          </cell>
          <cell r="J203">
            <v>1074</v>
          </cell>
          <cell r="K203">
            <v>2253</v>
          </cell>
          <cell r="L203">
            <v>14720</v>
          </cell>
          <cell r="M203">
            <v>2970</v>
          </cell>
          <cell r="N203">
            <v>79454</v>
          </cell>
          <cell r="O203">
            <v>23481</v>
          </cell>
          <cell r="P203">
            <v>743</v>
          </cell>
          <cell r="Q203">
            <v>283</v>
          </cell>
          <cell r="R203">
            <v>352</v>
          </cell>
          <cell r="S203">
            <v>348</v>
          </cell>
          <cell r="T203">
            <v>205</v>
          </cell>
          <cell r="U203">
            <v>1709</v>
          </cell>
          <cell r="V203">
            <v>438</v>
          </cell>
          <cell r="W203">
            <v>132</v>
          </cell>
          <cell r="X203">
            <v>167</v>
          </cell>
          <cell r="Y203">
            <v>11756</v>
          </cell>
          <cell r="Z203">
            <v>2365</v>
          </cell>
          <cell r="AA203">
            <v>53952</v>
          </cell>
        </row>
        <row r="204">
          <cell r="A204">
            <v>35400</v>
          </cell>
          <cell r="B204">
            <v>12539</v>
          </cell>
          <cell r="C204">
            <v>1237</v>
          </cell>
          <cell r="D204">
            <v>4008</v>
          </cell>
          <cell r="E204">
            <v>1462</v>
          </cell>
          <cell r="F204">
            <v>771</v>
          </cell>
          <cell r="G204">
            <v>2491</v>
          </cell>
          <cell r="H204">
            <v>4393</v>
          </cell>
          <cell r="I204">
            <v>3161</v>
          </cell>
          <cell r="J204">
            <v>1068</v>
          </cell>
          <cell r="K204">
            <v>2337</v>
          </cell>
          <cell r="L204">
            <v>14964</v>
          </cell>
          <cell r="M204">
            <v>2912</v>
          </cell>
          <cell r="N204">
            <v>79005</v>
          </cell>
          <cell r="O204">
            <v>23601</v>
          </cell>
          <cell r="P204">
            <v>761</v>
          </cell>
          <cell r="Q204">
            <v>292</v>
          </cell>
          <cell r="R204">
            <v>347</v>
          </cell>
          <cell r="S204">
            <v>347</v>
          </cell>
          <cell r="T204">
            <v>197</v>
          </cell>
          <cell r="U204">
            <v>1736</v>
          </cell>
          <cell r="V204">
            <v>477</v>
          </cell>
          <cell r="W204">
            <v>138</v>
          </cell>
          <cell r="X204">
            <v>159</v>
          </cell>
          <cell r="Y204">
            <v>11835</v>
          </cell>
          <cell r="Z204">
            <v>2418</v>
          </cell>
          <cell r="AA204">
            <v>54212</v>
          </cell>
        </row>
        <row r="205">
          <cell r="A205">
            <v>35431</v>
          </cell>
          <cell r="B205">
            <v>12447</v>
          </cell>
          <cell r="C205">
            <v>1366</v>
          </cell>
          <cell r="D205">
            <v>4042</v>
          </cell>
          <cell r="E205">
            <v>1497</v>
          </cell>
          <cell r="F205">
            <v>785</v>
          </cell>
          <cell r="G205">
            <v>2442</v>
          </cell>
          <cell r="H205">
            <v>4411</v>
          </cell>
          <cell r="I205">
            <v>3016</v>
          </cell>
          <cell r="J205">
            <v>1038</v>
          </cell>
          <cell r="K205">
            <v>2578</v>
          </cell>
          <cell r="L205">
            <v>14779</v>
          </cell>
          <cell r="M205">
            <v>2940</v>
          </cell>
          <cell r="N205">
            <v>78439</v>
          </cell>
          <cell r="O205">
            <v>24031</v>
          </cell>
          <cell r="P205">
            <v>782</v>
          </cell>
          <cell r="Q205">
            <v>311</v>
          </cell>
          <cell r="R205">
            <v>308</v>
          </cell>
          <cell r="S205">
            <v>359</v>
          </cell>
          <cell r="T205">
            <v>207</v>
          </cell>
          <cell r="U205">
            <v>1777</v>
          </cell>
          <cell r="V205">
            <v>497</v>
          </cell>
          <cell r="W205">
            <v>144</v>
          </cell>
          <cell r="X205">
            <v>153</v>
          </cell>
          <cell r="Y205">
            <v>11888</v>
          </cell>
          <cell r="Z205">
            <v>2542</v>
          </cell>
          <cell r="AA205">
            <v>54789</v>
          </cell>
        </row>
        <row r="206">
          <cell r="A206">
            <v>35462</v>
          </cell>
          <cell r="B206">
            <v>12591</v>
          </cell>
          <cell r="C206">
            <v>1386</v>
          </cell>
          <cell r="D206">
            <v>4003</v>
          </cell>
          <cell r="E206">
            <v>1515</v>
          </cell>
          <cell r="F206">
            <v>782</v>
          </cell>
          <cell r="G206">
            <v>2448</v>
          </cell>
          <cell r="H206">
            <v>4423</v>
          </cell>
          <cell r="I206">
            <v>2829</v>
          </cell>
          <cell r="J206">
            <v>1008</v>
          </cell>
          <cell r="K206">
            <v>2611</v>
          </cell>
          <cell r="L206">
            <v>14596</v>
          </cell>
          <cell r="M206">
            <v>2976</v>
          </cell>
          <cell r="N206">
            <v>77890</v>
          </cell>
          <cell r="O206">
            <v>24271</v>
          </cell>
          <cell r="P206">
            <v>799</v>
          </cell>
          <cell r="Q206">
            <v>311</v>
          </cell>
          <cell r="R206">
            <v>311</v>
          </cell>
          <cell r="S206">
            <v>355</v>
          </cell>
          <cell r="T206">
            <v>217</v>
          </cell>
          <cell r="U206">
            <v>1785</v>
          </cell>
          <cell r="V206">
            <v>517</v>
          </cell>
          <cell r="W206">
            <v>137</v>
          </cell>
          <cell r="X206">
            <v>154</v>
          </cell>
          <cell r="Y206">
            <v>12080</v>
          </cell>
          <cell r="Z206">
            <v>2565</v>
          </cell>
          <cell r="AA206">
            <v>55303</v>
          </cell>
        </row>
        <row r="207">
          <cell r="A207">
            <v>35490</v>
          </cell>
          <cell r="B207">
            <v>12520</v>
          </cell>
          <cell r="C207">
            <v>1381</v>
          </cell>
          <cell r="D207">
            <v>3858</v>
          </cell>
          <cell r="E207">
            <v>1520</v>
          </cell>
          <cell r="F207">
            <v>784</v>
          </cell>
          <cell r="G207">
            <v>2350</v>
          </cell>
          <cell r="H207">
            <v>4346</v>
          </cell>
          <cell r="I207">
            <v>2649</v>
          </cell>
          <cell r="J207">
            <v>927</v>
          </cell>
          <cell r="K207">
            <v>2648</v>
          </cell>
          <cell r="L207">
            <v>14575</v>
          </cell>
          <cell r="M207">
            <v>2958</v>
          </cell>
          <cell r="N207">
            <v>76896</v>
          </cell>
          <cell r="O207">
            <v>24574</v>
          </cell>
          <cell r="P207">
            <v>807</v>
          </cell>
          <cell r="Q207">
            <v>312</v>
          </cell>
          <cell r="R207">
            <v>340</v>
          </cell>
          <cell r="S207">
            <v>347</v>
          </cell>
          <cell r="T207">
            <v>223</v>
          </cell>
          <cell r="U207">
            <v>1853</v>
          </cell>
          <cell r="V207">
            <v>523</v>
          </cell>
          <cell r="W207">
            <v>150</v>
          </cell>
          <cell r="X207">
            <v>154</v>
          </cell>
          <cell r="Y207">
            <v>12386</v>
          </cell>
          <cell r="Z207">
            <v>2634</v>
          </cell>
          <cell r="AA207">
            <v>55948</v>
          </cell>
        </row>
        <row r="208">
          <cell r="A208">
            <v>35521</v>
          </cell>
          <cell r="B208">
            <v>12495</v>
          </cell>
          <cell r="C208">
            <v>1370</v>
          </cell>
          <cell r="D208">
            <v>3777</v>
          </cell>
          <cell r="E208">
            <v>1544</v>
          </cell>
          <cell r="F208">
            <v>772</v>
          </cell>
          <cell r="G208">
            <v>2337</v>
          </cell>
          <cell r="H208">
            <v>4434</v>
          </cell>
          <cell r="I208">
            <v>2409</v>
          </cell>
          <cell r="J208">
            <v>923</v>
          </cell>
          <cell r="K208">
            <v>2725</v>
          </cell>
          <cell r="L208">
            <v>14390</v>
          </cell>
          <cell r="M208">
            <v>2936</v>
          </cell>
          <cell r="N208">
            <v>75954</v>
          </cell>
          <cell r="O208">
            <v>24840</v>
          </cell>
          <cell r="P208">
            <v>798</v>
          </cell>
          <cell r="Q208">
            <v>330</v>
          </cell>
          <cell r="R208">
            <v>340</v>
          </cell>
          <cell r="S208">
            <v>359</v>
          </cell>
          <cell r="T208">
            <v>216</v>
          </cell>
          <cell r="U208">
            <v>1913</v>
          </cell>
          <cell r="V208">
            <v>540</v>
          </cell>
          <cell r="W208">
            <v>167</v>
          </cell>
          <cell r="X208">
            <v>150</v>
          </cell>
          <cell r="Y208">
            <v>12612</v>
          </cell>
          <cell r="Z208">
            <v>2691</v>
          </cell>
          <cell r="AA208">
            <v>56586</v>
          </cell>
        </row>
        <row r="209">
          <cell r="A209">
            <v>35551</v>
          </cell>
          <cell r="B209">
            <v>12433</v>
          </cell>
          <cell r="C209">
            <v>1339</v>
          </cell>
          <cell r="D209">
            <v>3751</v>
          </cell>
          <cell r="E209">
            <v>1530</v>
          </cell>
          <cell r="F209">
            <v>766</v>
          </cell>
          <cell r="G209">
            <v>2229</v>
          </cell>
          <cell r="H209">
            <v>4431</v>
          </cell>
          <cell r="I209">
            <v>2222</v>
          </cell>
          <cell r="J209">
            <v>849</v>
          </cell>
          <cell r="K209">
            <v>2807</v>
          </cell>
          <cell r="L209">
            <v>14305</v>
          </cell>
          <cell r="M209">
            <v>2935</v>
          </cell>
          <cell r="N209">
            <v>75082</v>
          </cell>
          <cell r="O209">
            <v>25097</v>
          </cell>
          <cell r="P209">
            <v>780</v>
          </cell>
          <cell r="Q209">
            <v>348</v>
          </cell>
          <cell r="R209">
            <v>348</v>
          </cell>
          <cell r="S209">
            <v>367</v>
          </cell>
          <cell r="T209">
            <v>219</v>
          </cell>
          <cell r="U209">
            <v>1971</v>
          </cell>
          <cell r="V209">
            <v>559</v>
          </cell>
          <cell r="W209">
            <v>184</v>
          </cell>
          <cell r="X209">
            <v>150</v>
          </cell>
          <cell r="Y209">
            <v>13082</v>
          </cell>
          <cell r="Z209">
            <v>2741</v>
          </cell>
          <cell r="AA209">
            <v>57567</v>
          </cell>
        </row>
        <row r="210">
          <cell r="A210">
            <v>35582</v>
          </cell>
          <cell r="B210">
            <v>12545</v>
          </cell>
          <cell r="C210">
            <v>1323</v>
          </cell>
          <cell r="D210">
            <v>3754</v>
          </cell>
          <cell r="E210">
            <v>1522</v>
          </cell>
          <cell r="F210">
            <v>763</v>
          </cell>
          <cell r="G210">
            <v>2157</v>
          </cell>
          <cell r="H210">
            <v>4486</v>
          </cell>
          <cell r="I210">
            <v>2008</v>
          </cell>
          <cell r="J210">
            <v>845</v>
          </cell>
          <cell r="K210">
            <v>2861</v>
          </cell>
          <cell r="L210">
            <v>14171</v>
          </cell>
          <cell r="M210">
            <v>2942</v>
          </cell>
          <cell r="N210">
            <v>74492</v>
          </cell>
          <cell r="O210">
            <v>25026</v>
          </cell>
          <cell r="P210">
            <v>796</v>
          </cell>
          <cell r="Q210">
            <v>357</v>
          </cell>
          <cell r="R210">
            <v>355</v>
          </cell>
          <cell r="S210">
            <v>357</v>
          </cell>
          <cell r="T210">
            <v>227</v>
          </cell>
          <cell r="U210">
            <v>2020</v>
          </cell>
          <cell r="V210">
            <v>611</v>
          </cell>
          <cell r="W210">
            <v>190</v>
          </cell>
          <cell r="X210">
            <v>158</v>
          </cell>
          <cell r="Y210">
            <v>13225</v>
          </cell>
          <cell r="Z210">
            <v>2778</v>
          </cell>
          <cell r="AA210">
            <v>57722</v>
          </cell>
        </row>
        <row r="211">
          <cell r="A211">
            <v>35612</v>
          </cell>
          <cell r="B211">
            <v>12600</v>
          </cell>
          <cell r="C211">
            <v>1375</v>
          </cell>
          <cell r="D211">
            <v>3607</v>
          </cell>
          <cell r="E211">
            <v>1518</v>
          </cell>
          <cell r="F211">
            <v>790</v>
          </cell>
          <cell r="G211">
            <v>2075</v>
          </cell>
          <cell r="H211">
            <v>4521</v>
          </cell>
          <cell r="I211">
            <v>1836</v>
          </cell>
          <cell r="J211">
            <v>801</v>
          </cell>
          <cell r="K211">
            <v>2946</v>
          </cell>
          <cell r="L211">
            <v>14201</v>
          </cell>
          <cell r="M211">
            <v>2945</v>
          </cell>
          <cell r="N211">
            <v>73879</v>
          </cell>
          <cell r="O211">
            <v>25136</v>
          </cell>
          <cell r="P211">
            <v>811</v>
          </cell>
          <cell r="Q211">
            <v>339</v>
          </cell>
          <cell r="R211">
            <v>339</v>
          </cell>
          <cell r="S211">
            <v>363</v>
          </cell>
          <cell r="T211">
            <v>224</v>
          </cell>
          <cell r="U211">
            <v>2049</v>
          </cell>
          <cell r="V211">
            <v>613</v>
          </cell>
          <cell r="W211">
            <v>202</v>
          </cell>
          <cell r="X211">
            <v>160</v>
          </cell>
          <cell r="Y211">
            <v>13382</v>
          </cell>
          <cell r="Z211">
            <v>2807</v>
          </cell>
          <cell r="AA211">
            <v>58008</v>
          </cell>
        </row>
        <row r="212">
          <cell r="A212">
            <v>35643</v>
          </cell>
          <cell r="B212">
            <v>12595</v>
          </cell>
          <cell r="C212">
            <v>1375</v>
          </cell>
          <cell r="D212">
            <v>3494</v>
          </cell>
          <cell r="E212">
            <v>1543</v>
          </cell>
          <cell r="F212">
            <v>770</v>
          </cell>
          <cell r="G212">
            <v>2038</v>
          </cell>
          <cell r="H212">
            <v>4556</v>
          </cell>
          <cell r="I212">
            <v>1666</v>
          </cell>
          <cell r="J212">
            <v>803</v>
          </cell>
          <cell r="K212">
            <v>3000</v>
          </cell>
          <cell r="L212">
            <v>14067</v>
          </cell>
          <cell r="M212">
            <v>2888</v>
          </cell>
          <cell r="N212">
            <v>73106</v>
          </cell>
          <cell r="O212">
            <v>25439</v>
          </cell>
          <cell r="P212">
            <v>821</v>
          </cell>
          <cell r="Q212">
            <v>361</v>
          </cell>
          <cell r="R212">
            <v>331</v>
          </cell>
          <cell r="S212">
            <v>370</v>
          </cell>
          <cell r="T212">
            <v>221</v>
          </cell>
          <cell r="U212">
            <v>2071</v>
          </cell>
          <cell r="V212">
            <v>641</v>
          </cell>
          <cell r="W212">
            <v>217</v>
          </cell>
          <cell r="X212">
            <v>161</v>
          </cell>
          <cell r="Y212">
            <v>13610</v>
          </cell>
          <cell r="Z212">
            <v>2783</v>
          </cell>
          <cell r="AA212">
            <v>58615</v>
          </cell>
        </row>
        <row r="213">
          <cell r="A213">
            <v>35674</v>
          </cell>
          <cell r="B213">
            <v>12496</v>
          </cell>
          <cell r="C213">
            <v>1386</v>
          </cell>
          <cell r="D213">
            <v>3419</v>
          </cell>
          <cell r="E213">
            <v>1524</v>
          </cell>
          <cell r="F213">
            <v>761</v>
          </cell>
          <cell r="G213">
            <v>1995</v>
          </cell>
          <cell r="H213">
            <v>4535</v>
          </cell>
          <cell r="I213">
            <v>1471</v>
          </cell>
          <cell r="J213">
            <v>771</v>
          </cell>
          <cell r="K213">
            <v>3025</v>
          </cell>
          <cell r="L213">
            <v>13950</v>
          </cell>
          <cell r="M213">
            <v>2806</v>
          </cell>
          <cell r="N213">
            <v>71868</v>
          </cell>
          <cell r="O213">
            <v>25586</v>
          </cell>
          <cell r="P213">
            <v>828</v>
          </cell>
          <cell r="Q213">
            <v>353</v>
          </cell>
          <cell r="R213">
            <v>331</v>
          </cell>
          <cell r="S213">
            <v>377</v>
          </cell>
          <cell r="T213">
            <v>225</v>
          </cell>
          <cell r="U213">
            <v>2096</v>
          </cell>
          <cell r="V213">
            <v>637</v>
          </cell>
          <cell r="W213">
            <v>219</v>
          </cell>
          <cell r="X213">
            <v>164</v>
          </cell>
          <cell r="Y213">
            <v>13746</v>
          </cell>
          <cell r="Z213">
            <v>2812</v>
          </cell>
          <cell r="AA213">
            <v>58969</v>
          </cell>
        </row>
        <row r="214">
          <cell r="A214">
            <v>35704</v>
          </cell>
          <cell r="B214">
            <v>12304</v>
          </cell>
          <cell r="C214">
            <v>1332</v>
          </cell>
          <cell r="D214">
            <v>3450</v>
          </cell>
          <cell r="E214">
            <v>1485</v>
          </cell>
          <cell r="F214">
            <v>751</v>
          </cell>
          <cell r="G214">
            <v>1876</v>
          </cell>
          <cell r="H214">
            <v>4534</v>
          </cell>
          <cell r="I214">
            <v>1383</v>
          </cell>
          <cell r="J214">
            <v>756</v>
          </cell>
          <cell r="K214">
            <v>2990</v>
          </cell>
          <cell r="L214">
            <v>13705</v>
          </cell>
          <cell r="M214">
            <v>2797</v>
          </cell>
          <cell r="N214">
            <v>70393</v>
          </cell>
          <cell r="O214">
            <v>25778</v>
          </cell>
          <cell r="P214">
            <v>839</v>
          </cell>
          <cell r="Q214">
            <v>352</v>
          </cell>
          <cell r="R214">
            <v>333</v>
          </cell>
          <cell r="S214">
            <v>377</v>
          </cell>
          <cell r="T214">
            <v>243</v>
          </cell>
          <cell r="U214">
            <v>2094</v>
          </cell>
          <cell r="V214">
            <v>623</v>
          </cell>
          <cell r="W214">
            <v>219</v>
          </cell>
          <cell r="X214">
            <v>170</v>
          </cell>
          <cell r="Y214">
            <v>13921</v>
          </cell>
          <cell r="Z214">
            <v>2847</v>
          </cell>
          <cell r="AA214">
            <v>59403</v>
          </cell>
        </row>
        <row r="215">
          <cell r="A215">
            <v>35735</v>
          </cell>
          <cell r="B215">
            <v>12186</v>
          </cell>
          <cell r="C215">
            <v>1299</v>
          </cell>
          <cell r="D215">
            <v>3368</v>
          </cell>
          <cell r="E215">
            <v>1498</v>
          </cell>
          <cell r="F215">
            <v>710</v>
          </cell>
          <cell r="G215">
            <v>1806</v>
          </cell>
          <cell r="H215">
            <v>4531</v>
          </cell>
          <cell r="I215">
            <v>1348</v>
          </cell>
          <cell r="J215">
            <v>733</v>
          </cell>
          <cell r="K215">
            <v>2965</v>
          </cell>
          <cell r="L215">
            <v>13285</v>
          </cell>
          <cell r="M215">
            <v>2793</v>
          </cell>
          <cell r="N215">
            <v>69194</v>
          </cell>
          <cell r="O215">
            <v>25843</v>
          </cell>
          <cell r="P215">
            <v>854</v>
          </cell>
          <cell r="Q215">
            <v>367</v>
          </cell>
          <cell r="R215">
            <v>353</v>
          </cell>
          <cell r="S215">
            <v>364</v>
          </cell>
          <cell r="T215">
            <v>237</v>
          </cell>
          <cell r="U215">
            <v>2057</v>
          </cell>
          <cell r="V215">
            <v>662</v>
          </cell>
          <cell r="W215">
            <v>209</v>
          </cell>
          <cell r="X215">
            <v>178</v>
          </cell>
          <cell r="Y215">
            <v>13884</v>
          </cell>
          <cell r="Z215">
            <v>2883</v>
          </cell>
          <cell r="AA215">
            <v>59547</v>
          </cell>
        </row>
        <row r="216">
          <cell r="A216">
            <v>35765</v>
          </cell>
          <cell r="B216">
            <v>11991</v>
          </cell>
          <cell r="C216">
            <v>1299</v>
          </cell>
          <cell r="D216">
            <v>3275</v>
          </cell>
          <cell r="E216">
            <v>1459</v>
          </cell>
          <cell r="F216">
            <v>693</v>
          </cell>
          <cell r="G216">
            <v>1697</v>
          </cell>
          <cell r="H216">
            <v>4519</v>
          </cell>
          <cell r="I216">
            <v>1293</v>
          </cell>
          <cell r="J216">
            <v>748</v>
          </cell>
          <cell r="K216">
            <v>2904</v>
          </cell>
          <cell r="L216">
            <v>13002</v>
          </cell>
          <cell r="M216">
            <v>2785</v>
          </cell>
          <cell r="N216">
            <v>67636</v>
          </cell>
          <cell r="O216">
            <v>26030</v>
          </cell>
          <cell r="P216">
            <v>880</v>
          </cell>
          <cell r="Q216">
            <v>362</v>
          </cell>
          <cell r="R216">
            <v>356</v>
          </cell>
          <cell r="S216">
            <v>354</v>
          </cell>
          <cell r="T216">
            <v>254</v>
          </cell>
          <cell r="U216">
            <v>2071</v>
          </cell>
          <cell r="V216">
            <v>724</v>
          </cell>
          <cell r="W216">
            <v>215</v>
          </cell>
          <cell r="X216">
            <v>191</v>
          </cell>
          <cell r="Y216">
            <v>13908</v>
          </cell>
          <cell r="Z216">
            <v>2911</v>
          </cell>
          <cell r="AA216">
            <v>60012</v>
          </cell>
        </row>
        <row r="217">
          <cell r="A217">
            <v>35796</v>
          </cell>
          <cell r="B217">
            <v>11908</v>
          </cell>
          <cell r="C217">
            <v>1147</v>
          </cell>
          <cell r="D217">
            <v>3161</v>
          </cell>
          <cell r="E217">
            <v>1410</v>
          </cell>
          <cell r="F217">
            <v>660</v>
          </cell>
          <cell r="G217">
            <v>1597</v>
          </cell>
          <cell r="H217">
            <v>4415</v>
          </cell>
          <cell r="I217">
            <v>1127</v>
          </cell>
          <cell r="J217">
            <v>758</v>
          </cell>
          <cell r="K217">
            <v>2700</v>
          </cell>
          <cell r="L217">
            <v>12785</v>
          </cell>
          <cell r="M217">
            <v>2663</v>
          </cell>
          <cell r="N217">
            <v>65063</v>
          </cell>
          <cell r="O217">
            <v>26056</v>
          </cell>
          <cell r="P217">
            <v>888</v>
          </cell>
          <cell r="Q217">
            <v>362</v>
          </cell>
          <cell r="R217">
            <v>386</v>
          </cell>
          <cell r="S217">
            <v>357</v>
          </cell>
          <cell r="T217">
            <v>250</v>
          </cell>
          <cell r="U217">
            <v>2072</v>
          </cell>
          <cell r="V217">
            <v>765</v>
          </cell>
          <cell r="W217">
            <v>221</v>
          </cell>
          <cell r="X217">
            <v>211</v>
          </cell>
          <cell r="Y217">
            <v>14124</v>
          </cell>
          <cell r="Z217">
            <v>2924</v>
          </cell>
          <cell r="AA217">
            <v>60093</v>
          </cell>
        </row>
        <row r="218">
          <cell r="A218">
            <v>35827</v>
          </cell>
          <cell r="B218">
            <v>11612</v>
          </cell>
          <cell r="C218">
            <v>1129</v>
          </cell>
          <cell r="D218">
            <v>3150</v>
          </cell>
          <cell r="E218">
            <v>1372</v>
          </cell>
          <cell r="F218">
            <v>657</v>
          </cell>
          <cell r="G218">
            <v>1571</v>
          </cell>
          <cell r="H218">
            <v>4444</v>
          </cell>
          <cell r="I218">
            <v>1077</v>
          </cell>
          <cell r="J218">
            <v>716</v>
          </cell>
          <cell r="K218">
            <v>2711</v>
          </cell>
          <cell r="L218">
            <v>12838</v>
          </cell>
          <cell r="M218">
            <v>2614</v>
          </cell>
          <cell r="N218">
            <v>63882</v>
          </cell>
          <cell r="O218">
            <v>26131</v>
          </cell>
          <cell r="P218">
            <v>894</v>
          </cell>
          <cell r="Q218">
            <v>366</v>
          </cell>
          <cell r="R218">
            <v>405</v>
          </cell>
          <cell r="S218">
            <v>365</v>
          </cell>
          <cell r="T218">
            <v>264</v>
          </cell>
          <cell r="U218">
            <v>2073</v>
          </cell>
          <cell r="V218">
            <v>823</v>
          </cell>
          <cell r="W218">
            <v>219</v>
          </cell>
          <cell r="X218">
            <v>215</v>
          </cell>
          <cell r="Y218">
            <v>14199</v>
          </cell>
          <cell r="Z218">
            <v>2943</v>
          </cell>
          <cell r="AA218">
            <v>60349</v>
          </cell>
        </row>
        <row r="219">
          <cell r="A219">
            <v>35855</v>
          </cell>
          <cell r="B219">
            <v>11416</v>
          </cell>
          <cell r="C219">
            <v>1131</v>
          </cell>
          <cell r="D219">
            <v>3081</v>
          </cell>
          <cell r="E219">
            <v>1371</v>
          </cell>
          <cell r="F219">
            <v>633</v>
          </cell>
          <cell r="G219">
            <v>1517</v>
          </cell>
          <cell r="H219">
            <v>4395</v>
          </cell>
          <cell r="I219">
            <v>1005</v>
          </cell>
          <cell r="J219">
            <v>725</v>
          </cell>
          <cell r="K219">
            <v>2689</v>
          </cell>
          <cell r="L219">
            <v>12693</v>
          </cell>
          <cell r="M219">
            <v>2622</v>
          </cell>
          <cell r="N219">
            <v>62928</v>
          </cell>
          <cell r="O219">
            <v>26075</v>
          </cell>
          <cell r="P219">
            <v>920</v>
          </cell>
          <cell r="Q219">
            <v>356</v>
          </cell>
          <cell r="R219">
            <v>378</v>
          </cell>
          <cell r="S219">
            <v>365</v>
          </cell>
          <cell r="T219">
            <v>266</v>
          </cell>
          <cell r="U219">
            <v>2033</v>
          </cell>
          <cell r="V219">
            <v>831</v>
          </cell>
          <cell r="W219">
            <v>203</v>
          </cell>
          <cell r="X219">
            <v>230</v>
          </cell>
          <cell r="Y219">
            <v>14142</v>
          </cell>
          <cell r="Z219">
            <v>2961</v>
          </cell>
          <cell r="AA219">
            <v>60221</v>
          </cell>
        </row>
        <row r="220">
          <cell r="A220">
            <v>35886</v>
          </cell>
          <cell r="B220">
            <v>11338</v>
          </cell>
          <cell r="C220">
            <v>1129</v>
          </cell>
          <cell r="D220">
            <v>2956</v>
          </cell>
          <cell r="E220">
            <v>1326</v>
          </cell>
          <cell r="F220">
            <v>638</v>
          </cell>
          <cell r="G220">
            <v>1466</v>
          </cell>
          <cell r="H220">
            <v>4185</v>
          </cell>
          <cell r="I220">
            <v>957</v>
          </cell>
          <cell r="J220">
            <v>691</v>
          </cell>
          <cell r="K220">
            <v>2698</v>
          </cell>
          <cell r="L220">
            <v>12640</v>
          </cell>
          <cell r="M220">
            <v>2633</v>
          </cell>
          <cell r="N220">
            <v>62057</v>
          </cell>
          <cell r="O220">
            <v>26052</v>
          </cell>
          <cell r="P220">
            <v>923</v>
          </cell>
          <cell r="Q220">
            <v>363</v>
          </cell>
          <cell r="R220">
            <v>375</v>
          </cell>
          <cell r="S220">
            <v>370</v>
          </cell>
          <cell r="T220">
            <v>280</v>
          </cell>
          <cell r="U220">
            <v>2038</v>
          </cell>
          <cell r="V220">
            <v>850</v>
          </cell>
          <cell r="W220">
            <v>188</v>
          </cell>
          <cell r="X220">
            <v>230</v>
          </cell>
          <cell r="Y220">
            <v>14216</v>
          </cell>
          <cell r="Z220">
            <v>2980</v>
          </cell>
          <cell r="AA220">
            <v>60035</v>
          </cell>
        </row>
        <row r="221">
          <cell r="A221">
            <v>35916</v>
          </cell>
          <cell r="B221">
            <v>11326</v>
          </cell>
          <cell r="C221">
            <v>1133</v>
          </cell>
          <cell r="D221">
            <v>2844</v>
          </cell>
          <cell r="E221">
            <v>1348</v>
          </cell>
          <cell r="F221">
            <v>642</v>
          </cell>
          <cell r="G221">
            <v>1475</v>
          </cell>
          <cell r="H221">
            <v>4175</v>
          </cell>
          <cell r="I221">
            <v>909</v>
          </cell>
          <cell r="J221">
            <v>663</v>
          </cell>
          <cell r="K221">
            <v>2619</v>
          </cell>
          <cell r="L221">
            <v>12569</v>
          </cell>
          <cell r="M221">
            <v>2619</v>
          </cell>
          <cell r="N221">
            <v>61472</v>
          </cell>
          <cell r="O221">
            <v>26121</v>
          </cell>
          <cell r="P221">
            <v>942</v>
          </cell>
          <cell r="Q221">
            <v>357</v>
          </cell>
          <cell r="R221">
            <v>369</v>
          </cell>
          <cell r="S221">
            <v>357</v>
          </cell>
          <cell r="T221">
            <v>291</v>
          </cell>
          <cell r="U221">
            <v>1997</v>
          </cell>
          <cell r="V221">
            <v>847</v>
          </cell>
          <cell r="W221">
            <v>181</v>
          </cell>
          <cell r="X221">
            <v>235</v>
          </cell>
          <cell r="Y221">
            <v>14510</v>
          </cell>
          <cell r="Z221">
            <v>3054</v>
          </cell>
          <cell r="AA221">
            <v>60416</v>
          </cell>
        </row>
        <row r="222">
          <cell r="A222">
            <v>35947</v>
          </cell>
          <cell r="B222">
            <v>11488</v>
          </cell>
          <cell r="C222">
            <v>1109</v>
          </cell>
          <cell r="D222">
            <v>2916</v>
          </cell>
          <cell r="E222">
            <v>1361</v>
          </cell>
          <cell r="F222">
            <v>632</v>
          </cell>
          <cell r="G222">
            <v>1465</v>
          </cell>
          <cell r="H222">
            <v>4096</v>
          </cell>
          <cell r="I222">
            <v>921</v>
          </cell>
          <cell r="J222">
            <v>638</v>
          </cell>
          <cell r="K222">
            <v>2590</v>
          </cell>
          <cell r="L222">
            <v>12499</v>
          </cell>
          <cell r="M222">
            <v>2579</v>
          </cell>
          <cell r="N222">
            <v>61246</v>
          </cell>
          <cell r="O222">
            <v>26226</v>
          </cell>
          <cell r="P222">
            <v>929</v>
          </cell>
          <cell r="Q222">
            <v>369</v>
          </cell>
          <cell r="R222">
            <v>366</v>
          </cell>
          <cell r="S222">
            <v>360</v>
          </cell>
          <cell r="T222">
            <v>284</v>
          </cell>
          <cell r="U222">
            <v>1975</v>
          </cell>
          <cell r="V222">
            <v>796</v>
          </cell>
          <cell r="W222">
            <v>176</v>
          </cell>
          <cell r="X222">
            <v>227</v>
          </cell>
          <cell r="Y222">
            <v>14907</v>
          </cell>
          <cell r="Z222">
            <v>3043</v>
          </cell>
          <cell r="AA222">
            <v>60794</v>
          </cell>
        </row>
        <row r="223">
          <cell r="A223">
            <v>35977</v>
          </cell>
          <cell r="B223">
            <v>11230</v>
          </cell>
          <cell r="C223">
            <v>1068</v>
          </cell>
          <cell r="D223">
            <v>2877</v>
          </cell>
          <cell r="E223">
            <v>1353</v>
          </cell>
          <cell r="F223">
            <v>629</v>
          </cell>
          <cell r="G223">
            <v>1459</v>
          </cell>
          <cell r="H223">
            <v>4118</v>
          </cell>
          <cell r="I223">
            <v>875</v>
          </cell>
          <cell r="J223">
            <v>638</v>
          </cell>
          <cell r="K223">
            <v>2536</v>
          </cell>
          <cell r="L223">
            <v>12473</v>
          </cell>
          <cell r="M223">
            <v>2555</v>
          </cell>
          <cell r="N223">
            <v>60310</v>
          </cell>
          <cell r="O223">
            <v>26434</v>
          </cell>
          <cell r="P223">
            <v>935</v>
          </cell>
          <cell r="Q223">
            <v>384</v>
          </cell>
          <cell r="R223">
            <v>357</v>
          </cell>
          <cell r="S223">
            <v>368</v>
          </cell>
          <cell r="T223">
            <v>289</v>
          </cell>
          <cell r="U223">
            <v>2035</v>
          </cell>
          <cell r="V223">
            <v>818</v>
          </cell>
          <cell r="W223">
            <v>183</v>
          </cell>
          <cell r="X223">
            <v>224</v>
          </cell>
          <cell r="Y223">
            <v>15080</v>
          </cell>
          <cell r="Z223">
            <v>3108</v>
          </cell>
          <cell r="AA223">
            <v>61303</v>
          </cell>
        </row>
        <row r="224">
          <cell r="A224">
            <v>36008</v>
          </cell>
          <cell r="B224">
            <v>11049</v>
          </cell>
          <cell r="C224">
            <v>1031</v>
          </cell>
          <cell r="D224">
            <v>2786</v>
          </cell>
          <cell r="E224">
            <v>1349</v>
          </cell>
          <cell r="F224">
            <v>620</v>
          </cell>
          <cell r="G224">
            <v>1427</v>
          </cell>
          <cell r="H224">
            <v>4022</v>
          </cell>
          <cell r="I224">
            <v>858</v>
          </cell>
          <cell r="J224">
            <v>602</v>
          </cell>
          <cell r="K224">
            <v>2506</v>
          </cell>
          <cell r="L224">
            <v>12350</v>
          </cell>
          <cell r="M224">
            <v>2562</v>
          </cell>
          <cell r="N224">
            <v>59124</v>
          </cell>
          <cell r="O224">
            <v>26834</v>
          </cell>
          <cell r="P224">
            <v>962</v>
          </cell>
          <cell r="Q224">
            <v>393</v>
          </cell>
          <cell r="R224">
            <v>369</v>
          </cell>
          <cell r="S224">
            <v>369</v>
          </cell>
          <cell r="T224">
            <v>302</v>
          </cell>
          <cell r="U224">
            <v>2018</v>
          </cell>
          <cell r="V224">
            <v>790</v>
          </cell>
          <cell r="W224">
            <v>170</v>
          </cell>
          <cell r="X224">
            <v>224</v>
          </cell>
          <cell r="Y224">
            <v>15323</v>
          </cell>
          <cell r="Z224">
            <v>3113</v>
          </cell>
          <cell r="AA224">
            <v>61966</v>
          </cell>
        </row>
        <row r="225">
          <cell r="A225">
            <v>36039</v>
          </cell>
          <cell r="B225">
            <v>10951</v>
          </cell>
          <cell r="C225">
            <v>988</v>
          </cell>
          <cell r="D225">
            <v>2761</v>
          </cell>
          <cell r="E225">
            <v>1337</v>
          </cell>
          <cell r="F225">
            <v>619</v>
          </cell>
          <cell r="G225">
            <v>1421</v>
          </cell>
          <cell r="H225">
            <v>4070</v>
          </cell>
          <cell r="I225">
            <v>835</v>
          </cell>
          <cell r="J225">
            <v>615</v>
          </cell>
          <cell r="K225">
            <v>2468</v>
          </cell>
          <cell r="L225">
            <v>12265</v>
          </cell>
          <cell r="M225">
            <v>2546</v>
          </cell>
          <cell r="N225">
            <v>58900</v>
          </cell>
          <cell r="O225">
            <v>27217</v>
          </cell>
          <cell r="P225">
            <v>963</v>
          </cell>
          <cell r="Q225">
            <v>415</v>
          </cell>
          <cell r="R225">
            <v>368</v>
          </cell>
          <cell r="S225">
            <v>370</v>
          </cell>
          <cell r="T225">
            <v>300</v>
          </cell>
          <cell r="U225">
            <v>2008</v>
          </cell>
          <cell r="V225">
            <v>807</v>
          </cell>
          <cell r="W225">
            <v>164</v>
          </cell>
          <cell r="X225">
            <v>236</v>
          </cell>
          <cell r="Y225">
            <v>15611</v>
          </cell>
          <cell r="Z225">
            <v>3120</v>
          </cell>
          <cell r="AA225">
            <v>62763</v>
          </cell>
        </row>
        <row r="226">
          <cell r="A226">
            <v>36069</v>
          </cell>
          <cell r="B226">
            <v>10856</v>
          </cell>
          <cell r="C226">
            <v>968</v>
          </cell>
          <cell r="D226">
            <v>2719</v>
          </cell>
          <cell r="E226">
            <v>1366</v>
          </cell>
          <cell r="F226">
            <v>607</v>
          </cell>
          <cell r="G226">
            <v>1432</v>
          </cell>
          <cell r="H226">
            <v>4094</v>
          </cell>
          <cell r="I226">
            <v>800</v>
          </cell>
          <cell r="J226">
            <v>602</v>
          </cell>
          <cell r="K226">
            <v>2459</v>
          </cell>
          <cell r="L226">
            <v>12207</v>
          </cell>
          <cell r="M226">
            <v>2542</v>
          </cell>
          <cell r="N226">
            <v>58812</v>
          </cell>
          <cell r="O226">
            <v>27726</v>
          </cell>
          <cell r="P226">
            <v>984</v>
          </cell>
          <cell r="Q226">
            <v>414</v>
          </cell>
          <cell r="R226">
            <v>395</v>
          </cell>
          <cell r="S226">
            <v>368</v>
          </cell>
          <cell r="T226">
            <v>299</v>
          </cell>
          <cell r="U226">
            <v>2012</v>
          </cell>
          <cell r="V226">
            <v>823</v>
          </cell>
          <cell r="W226">
            <v>169</v>
          </cell>
          <cell r="X226">
            <v>237</v>
          </cell>
          <cell r="Y226">
            <v>15775</v>
          </cell>
          <cell r="Z226">
            <v>3109</v>
          </cell>
          <cell r="AA226">
            <v>63552</v>
          </cell>
        </row>
        <row r="227">
          <cell r="A227">
            <v>36100</v>
          </cell>
          <cell r="B227">
            <v>10645</v>
          </cell>
          <cell r="C227">
            <v>968</v>
          </cell>
          <cell r="D227">
            <v>2680</v>
          </cell>
          <cell r="E227">
            <v>1349</v>
          </cell>
          <cell r="F227">
            <v>584</v>
          </cell>
          <cell r="G227">
            <v>1448</v>
          </cell>
          <cell r="H227">
            <v>4093</v>
          </cell>
          <cell r="I227">
            <v>735</v>
          </cell>
          <cell r="J227">
            <v>594</v>
          </cell>
          <cell r="K227">
            <v>2443</v>
          </cell>
          <cell r="L227">
            <v>12340</v>
          </cell>
          <cell r="M227">
            <v>2511</v>
          </cell>
          <cell r="N227">
            <v>58439</v>
          </cell>
          <cell r="O227">
            <v>27957</v>
          </cell>
          <cell r="P227">
            <v>990</v>
          </cell>
          <cell r="Q227">
            <v>405</v>
          </cell>
          <cell r="R227">
            <v>396</v>
          </cell>
          <cell r="S227">
            <v>373</v>
          </cell>
          <cell r="T227">
            <v>304</v>
          </cell>
          <cell r="U227">
            <v>2011</v>
          </cell>
          <cell r="V227">
            <v>804</v>
          </cell>
          <cell r="W227">
            <v>171</v>
          </cell>
          <cell r="X227">
            <v>228</v>
          </cell>
          <cell r="Y227">
            <v>15979</v>
          </cell>
          <cell r="Z227">
            <v>3097</v>
          </cell>
          <cell r="AA227">
            <v>63899</v>
          </cell>
        </row>
        <row r="228">
          <cell r="A228">
            <v>36130</v>
          </cell>
          <cell r="B228">
            <v>10606</v>
          </cell>
          <cell r="C228">
            <v>950</v>
          </cell>
          <cell r="D228">
            <v>2717</v>
          </cell>
          <cell r="E228">
            <v>1365</v>
          </cell>
          <cell r="F228">
            <v>575</v>
          </cell>
          <cell r="G228">
            <v>1466</v>
          </cell>
          <cell r="H228">
            <v>4133</v>
          </cell>
          <cell r="I228">
            <v>723</v>
          </cell>
          <cell r="J228">
            <v>561</v>
          </cell>
          <cell r="K228">
            <v>2447</v>
          </cell>
          <cell r="L228">
            <v>12359</v>
          </cell>
          <cell r="M228">
            <v>2452</v>
          </cell>
          <cell r="N228">
            <v>58220</v>
          </cell>
          <cell r="O228">
            <v>28469</v>
          </cell>
          <cell r="P228">
            <v>1020</v>
          </cell>
          <cell r="Q228">
            <v>410</v>
          </cell>
          <cell r="R228">
            <v>394</v>
          </cell>
          <cell r="S228">
            <v>391</v>
          </cell>
          <cell r="T228">
            <v>312</v>
          </cell>
          <cell r="U228">
            <v>1982</v>
          </cell>
          <cell r="V228">
            <v>792</v>
          </cell>
          <cell r="W228">
            <v>157</v>
          </cell>
          <cell r="X228">
            <v>225</v>
          </cell>
          <cell r="Y228">
            <v>16142</v>
          </cell>
          <cell r="Z228">
            <v>3085</v>
          </cell>
          <cell r="AA228">
            <v>64485</v>
          </cell>
        </row>
        <row r="229">
          <cell r="A229">
            <v>36161</v>
          </cell>
          <cell r="B229">
            <v>10292</v>
          </cell>
          <cell r="C229">
            <v>901</v>
          </cell>
          <cell r="D229">
            <v>2779</v>
          </cell>
          <cell r="E229">
            <v>1358</v>
          </cell>
          <cell r="F229">
            <v>548</v>
          </cell>
          <cell r="G229">
            <v>1481</v>
          </cell>
          <cell r="H229">
            <v>4082</v>
          </cell>
          <cell r="I229">
            <v>693</v>
          </cell>
          <cell r="J229">
            <v>532</v>
          </cell>
          <cell r="K229">
            <v>2424</v>
          </cell>
          <cell r="L229">
            <v>12192</v>
          </cell>
          <cell r="M229">
            <v>2492</v>
          </cell>
          <cell r="N229">
            <v>57287</v>
          </cell>
          <cell r="O229">
            <v>29243</v>
          </cell>
          <cell r="P229">
            <v>1063</v>
          </cell>
          <cell r="Q229">
            <v>403</v>
          </cell>
          <cell r="R229">
            <v>391</v>
          </cell>
          <cell r="S229">
            <v>369</v>
          </cell>
          <cell r="T229">
            <v>324</v>
          </cell>
          <cell r="U229">
            <v>1952</v>
          </cell>
          <cell r="V229">
            <v>750</v>
          </cell>
          <cell r="W229">
            <v>154</v>
          </cell>
          <cell r="X229">
            <v>214</v>
          </cell>
          <cell r="Y229">
            <v>16437</v>
          </cell>
          <cell r="Z229">
            <v>3091</v>
          </cell>
          <cell r="AA229">
            <v>65616</v>
          </cell>
        </row>
        <row r="230">
          <cell r="A230">
            <v>36192</v>
          </cell>
          <cell r="B230">
            <v>10212</v>
          </cell>
          <cell r="C230">
            <v>886</v>
          </cell>
          <cell r="D230">
            <v>2841</v>
          </cell>
          <cell r="E230">
            <v>1377</v>
          </cell>
          <cell r="F230">
            <v>538</v>
          </cell>
          <cell r="G230">
            <v>1462</v>
          </cell>
          <cell r="H230">
            <v>4049</v>
          </cell>
          <cell r="I230">
            <v>700</v>
          </cell>
          <cell r="J230">
            <v>544</v>
          </cell>
          <cell r="K230">
            <v>2391</v>
          </cell>
          <cell r="L230">
            <v>11933</v>
          </cell>
          <cell r="M230">
            <v>2423</v>
          </cell>
          <cell r="N230">
            <v>56526</v>
          </cell>
          <cell r="O230">
            <v>29886</v>
          </cell>
          <cell r="P230">
            <v>1051</v>
          </cell>
          <cell r="Q230">
            <v>405</v>
          </cell>
          <cell r="R230">
            <v>378</v>
          </cell>
          <cell r="S230">
            <v>355</v>
          </cell>
          <cell r="T230">
            <v>313</v>
          </cell>
          <cell r="U230">
            <v>1931</v>
          </cell>
          <cell r="V230">
            <v>685</v>
          </cell>
          <cell r="W230">
            <v>162</v>
          </cell>
          <cell r="X230">
            <v>210</v>
          </cell>
          <cell r="Y230">
            <v>16591</v>
          </cell>
          <cell r="Z230">
            <v>3049</v>
          </cell>
          <cell r="AA230">
            <v>66165</v>
          </cell>
        </row>
        <row r="231">
          <cell r="A231">
            <v>36220</v>
          </cell>
          <cell r="B231">
            <v>10254</v>
          </cell>
          <cell r="C231">
            <v>885</v>
          </cell>
          <cell r="D231">
            <v>2920</v>
          </cell>
          <cell r="E231">
            <v>1390</v>
          </cell>
          <cell r="F231">
            <v>537</v>
          </cell>
          <cell r="G231">
            <v>1496</v>
          </cell>
          <cell r="H231">
            <v>4016</v>
          </cell>
          <cell r="I231">
            <v>702</v>
          </cell>
          <cell r="J231">
            <v>533</v>
          </cell>
          <cell r="K231">
            <v>2382</v>
          </cell>
          <cell r="L231">
            <v>12082</v>
          </cell>
          <cell r="M231">
            <v>2399</v>
          </cell>
          <cell r="N231">
            <v>56580</v>
          </cell>
          <cell r="O231">
            <v>30323</v>
          </cell>
          <cell r="P231">
            <v>1030</v>
          </cell>
          <cell r="Q231">
            <v>420</v>
          </cell>
          <cell r="R231">
            <v>416</v>
          </cell>
          <cell r="S231">
            <v>369</v>
          </cell>
          <cell r="T231">
            <v>317</v>
          </cell>
          <cell r="U231">
            <v>1898</v>
          </cell>
          <cell r="V231">
            <v>680</v>
          </cell>
          <cell r="W231">
            <v>165</v>
          </cell>
          <cell r="X231">
            <v>200</v>
          </cell>
          <cell r="Y231">
            <v>16861</v>
          </cell>
          <cell r="Z231">
            <v>3033</v>
          </cell>
          <cell r="AA231">
            <v>66779</v>
          </cell>
        </row>
        <row r="232">
          <cell r="A232">
            <v>36251</v>
          </cell>
          <cell r="B232">
            <v>10133</v>
          </cell>
          <cell r="C232">
            <v>871</v>
          </cell>
          <cell r="D232">
            <v>2926</v>
          </cell>
          <cell r="E232">
            <v>1399</v>
          </cell>
          <cell r="F232">
            <v>535</v>
          </cell>
          <cell r="G232">
            <v>1546</v>
          </cell>
          <cell r="H232">
            <v>4099</v>
          </cell>
          <cell r="I232">
            <v>694</v>
          </cell>
          <cell r="J232">
            <v>548</v>
          </cell>
          <cell r="K232">
            <v>2374</v>
          </cell>
          <cell r="L232">
            <v>12196</v>
          </cell>
          <cell r="M232">
            <v>2418</v>
          </cell>
          <cell r="N232">
            <v>56735</v>
          </cell>
          <cell r="O232">
            <v>30826</v>
          </cell>
          <cell r="P232">
            <v>1042</v>
          </cell>
          <cell r="Q232">
            <v>440</v>
          </cell>
          <cell r="R232">
            <v>432</v>
          </cell>
          <cell r="S232">
            <v>362</v>
          </cell>
          <cell r="T232">
            <v>333</v>
          </cell>
          <cell r="U232">
            <v>1876</v>
          </cell>
          <cell r="V232">
            <v>684</v>
          </cell>
          <cell r="W232">
            <v>163</v>
          </cell>
          <cell r="X232">
            <v>203</v>
          </cell>
          <cell r="Y232">
            <v>16983</v>
          </cell>
          <cell r="Z232">
            <v>3013</v>
          </cell>
          <cell r="AA232">
            <v>67431</v>
          </cell>
        </row>
        <row r="233">
          <cell r="A233">
            <v>36281</v>
          </cell>
          <cell r="B233">
            <v>9942</v>
          </cell>
          <cell r="C233">
            <v>847</v>
          </cell>
          <cell r="D233">
            <v>3028</v>
          </cell>
          <cell r="E233">
            <v>1378</v>
          </cell>
          <cell r="F233">
            <v>521</v>
          </cell>
          <cell r="G233">
            <v>1541</v>
          </cell>
          <cell r="H233">
            <v>4087</v>
          </cell>
          <cell r="I233">
            <v>679</v>
          </cell>
          <cell r="J233">
            <v>557</v>
          </cell>
          <cell r="K233">
            <v>2370</v>
          </cell>
          <cell r="L233">
            <v>12213</v>
          </cell>
          <cell r="M233">
            <v>2406</v>
          </cell>
          <cell r="N233">
            <v>56534</v>
          </cell>
          <cell r="O233">
            <v>31490</v>
          </cell>
          <cell r="P233">
            <v>1059</v>
          </cell>
          <cell r="Q233">
            <v>431</v>
          </cell>
          <cell r="R233">
            <v>442</v>
          </cell>
          <cell r="S233">
            <v>374</v>
          </cell>
          <cell r="T233">
            <v>320</v>
          </cell>
          <cell r="U233">
            <v>1876</v>
          </cell>
          <cell r="V233">
            <v>670</v>
          </cell>
          <cell r="W233">
            <v>169</v>
          </cell>
          <cell r="X233">
            <v>194</v>
          </cell>
          <cell r="Y233">
            <v>17053</v>
          </cell>
          <cell r="Z233">
            <v>2984</v>
          </cell>
          <cell r="AA233">
            <v>67877</v>
          </cell>
        </row>
        <row r="234">
          <cell r="A234">
            <v>36312</v>
          </cell>
          <cell r="B234">
            <v>9579</v>
          </cell>
          <cell r="C234">
            <v>838</v>
          </cell>
          <cell r="D234">
            <v>2907</v>
          </cell>
          <cell r="E234">
            <v>1354</v>
          </cell>
          <cell r="F234">
            <v>525</v>
          </cell>
          <cell r="G234">
            <v>1571</v>
          </cell>
          <cell r="H234">
            <v>4068</v>
          </cell>
          <cell r="I234">
            <v>643</v>
          </cell>
          <cell r="J234">
            <v>576</v>
          </cell>
          <cell r="K234">
            <v>2373</v>
          </cell>
          <cell r="L234">
            <v>12293</v>
          </cell>
          <cell r="M234">
            <v>2453</v>
          </cell>
          <cell r="N234">
            <v>56252</v>
          </cell>
          <cell r="O234">
            <v>31798</v>
          </cell>
          <cell r="P234">
            <v>1050</v>
          </cell>
          <cell r="Q234">
            <v>443</v>
          </cell>
          <cell r="R234">
            <v>445</v>
          </cell>
          <cell r="S234">
            <v>389</v>
          </cell>
          <cell r="T234">
            <v>326</v>
          </cell>
          <cell r="U234">
            <v>1866</v>
          </cell>
          <cell r="V234">
            <v>707</v>
          </cell>
          <cell r="W234">
            <v>165</v>
          </cell>
          <cell r="X234">
            <v>194</v>
          </cell>
          <cell r="Y234">
            <v>16663</v>
          </cell>
          <cell r="Z234">
            <v>2982</v>
          </cell>
          <cell r="AA234">
            <v>67621</v>
          </cell>
        </row>
        <row r="235">
          <cell r="A235">
            <v>36342</v>
          </cell>
          <cell r="B235">
            <v>9726</v>
          </cell>
          <cell r="C235">
            <v>832</v>
          </cell>
          <cell r="D235">
            <v>3106</v>
          </cell>
          <cell r="E235">
            <v>1358</v>
          </cell>
          <cell r="F235">
            <v>512</v>
          </cell>
          <cell r="G235">
            <v>1678</v>
          </cell>
          <cell r="H235">
            <v>4025</v>
          </cell>
          <cell r="I235">
            <v>637</v>
          </cell>
          <cell r="J235">
            <v>567</v>
          </cell>
          <cell r="K235">
            <v>2411</v>
          </cell>
          <cell r="L235">
            <v>12248</v>
          </cell>
          <cell r="M235">
            <v>2457</v>
          </cell>
          <cell r="N235">
            <v>56638</v>
          </cell>
          <cell r="O235">
            <v>32222</v>
          </cell>
          <cell r="P235">
            <v>1053</v>
          </cell>
          <cell r="Q235">
            <v>446</v>
          </cell>
          <cell r="R235">
            <v>461</v>
          </cell>
          <cell r="S235">
            <v>383</v>
          </cell>
          <cell r="T235">
            <v>316</v>
          </cell>
          <cell r="U235">
            <v>1852</v>
          </cell>
          <cell r="V235">
            <v>680</v>
          </cell>
          <cell r="W235">
            <v>143</v>
          </cell>
          <cell r="X235">
            <v>217</v>
          </cell>
          <cell r="Y235">
            <v>16700</v>
          </cell>
          <cell r="Z235">
            <v>2981</v>
          </cell>
          <cell r="AA235">
            <v>68019</v>
          </cell>
        </row>
        <row r="236">
          <cell r="A236">
            <v>36373</v>
          </cell>
          <cell r="B236">
            <v>9763</v>
          </cell>
          <cell r="C236">
            <v>825</v>
          </cell>
          <cell r="D236">
            <v>3262</v>
          </cell>
          <cell r="E236">
            <v>1342</v>
          </cell>
          <cell r="F236">
            <v>522</v>
          </cell>
          <cell r="G236">
            <v>1719</v>
          </cell>
          <cell r="H236">
            <v>4025</v>
          </cell>
          <cell r="I236">
            <v>626</v>
          </cell>
          <cell r="J236">
            <v>568</v>
          </cell>
          <cell r="K236">
            <v>2381</v>
          </cell>
          <cell r="L236">
            <v>12484</v>
          </cell>
          <cell r="M236">
            <v>2424</v>
          </cell>
          <cell r="N236">
            <v>56880</v>
          </cell>
          <cell r="O236">
            <v>32421</v>
          </cell>
          <cell r="P236">
            <v>1029</v>
          </cell>
          <cell r="Q236">
            <v>436</v>
          </cell>
          <cell r="R236">
            <v>469</v>
          </cell>
          <cell r="S236">
            <v>372</v>
          </cell>
          <cell r="T236">
            <v>308</v>
          </cell>
          <cell r="U236">
            <v>1802</v>
          </cell>
          <cell r="V236">
            <v>664</v>
          </cell>
          <cell r="W236">
            <v>153</v>
          </cell>
          <cell r="X236">
            <v>226</v>
          </cell>
          <cell r="Y236">
            <v>16623</v>
          </cell>
          <cell r="Z236">
            <v>2970</v>
          </cell>
          <cell r="AA236">
            <v>68003</v>
          </cell>
        </row>
        <row r="237">
          <cell r="A237">
            <v>36404</v>
          </cell>
          <cell r="B237">
            <v>9890</v>
          </cell>
          <cell r="C237">
            <v>877</v>
          </cell>
          <cell r="D237">
            <v>3382</v>
          </cell>
          <cell r="E237">
            <v>1378</v>
          </cell>
          <cell r="F237">
            <v>510</v>
          </cell>
          <cell r="G237">
            <v>1739</v>
          </cell>
          <cell r="H237">
            <v>3905</v>
          </cell>
          <cell r="I237">
            <v>627</v>
          </cell>
          <cell r="J237">
            <v>571</v>
          </cell>
          <cell r="K237">
            <v>2421</v>
          </cell>
          <cell r="L237">
            <v>12863</v>
          </cell>
          <cell r="M237">
            <v>2412</v>
          </cell>
          <cell r="N237">
            <v>57279</v>
          </cell>
          <cell r="O237">
            <v>32552</v>
          </cell>
          <cell r="P237">
            <v>1040</v>
          </cell>
          <cell r="Q237">
            <v>439</v>
          </cell>
          <cell r="R237">
            <v>474</v>
          </cell>
          <cell r="S237">
            <v>370</v>
          </cell>
          <cell r="T237">
            <v>304</v>
          </cell>
          <cell r="U237">
            <v>1792</v>
          </cell>
          <cell r="V237">
            <v>663</v>
          </cell>
          <cell r="W237">
            <v>162</v>
          </cell>
          <cell r="X237">
            <v>223</v>
          </cell>
          <cell r="Y237">
            <v>16461</v>
          </cell>
          <cell r="Z237">
            <v>2921</v>
          </cell>
          <cell r="AA237">
            <v>67823</v>
          </cell>
        </row>
        <row r="238">
          <cell r="A238">
            <v>36434</v>
          </cell>
          <cell r="B238">
            <v>10033</v>
          </cell>
          <cell r="C238">
            <v>898</v>
          </cell>
          <cell r="D238">
            <v>3479</v>
          </cell>
          <cell r="E238">
            <v>1397</v>
          </cell>
          <cell r="F238">
            <v>522</v>
          </cell>
          <cell r="G238">
            <v>1805</v>
          </cell>
          <cell r="H238">
            <v>3845</v>
          </cell>
          <cell r="I238">
            <v>653</v>
          </cell>
          <cell r="J238">
            <v>583</v>
          </cell>
          <cell r="K238">
            <v>2432</v>
          </cell>
          <cell r="L238">
            <v>13198</v>
          </cell>
          <cell r="M238">
            <v>2378</v>
          </cell>
          <cell r="N238">
            <v>57578</v>
          </cell>
          <cell r="O238">
            <v>32975</v>
          </cell>
          <cell r="P238">
            <v>1027</v>
          </cell>
          <cell r="Q238">
            <v>435</v>
          </cell>
          <cell r="R238">
            <v>454</v>
          </cell>
          <cell r="S238">
            <v>371</v>
          </cell>
          <cell r="T238">
            <v>300</v>
          </cell>
          <cell r="U238">
            <v>1825</v>
          </cell>
          <cell r="V238">
            <v>653</v>
          </cell>
          <cell r="W238">
            <v>158</v>
          </cell>
          <cell r="X238">
            <v>232</v>
          </cell>
          <cell r="Y238">
            <v>16483</v>
          </cell>
          <cell r="Z238">
            <v>2988</v>
          </cell>
          <cell r="AA238">
            <v>68261</v>
          </cell>
        </row>
        <row r="239">
          <cell r="A239">
            <v>36465</v>
          </cell>
          <cell r="B239">
            <v>10242</v>
          </cell>
          <cell r="C239">
            <v>933</v>
          </cell>
          <cell r="D239">
            <v>3487</v>
          </cell>
          <cell r="E239">
            <v>1410</v>
          </cell>
          <cell r="F239">
            <v>537</v>
          </cell>
          <cell r="G239">
            <v>1860</v>
          </cell>
          <cell r="H239">
            <v>3809</v>
          </cell>
          <cell r="I239">
            <v>674</v>
          </cell>
          <cell r="J239">
            <v>576</v>
          </cell>
          <cell r="K239">
            <v>2496</v>
          </cell>
          <cell r="L239">
            <v>14064</v>
          </cell>
          <cell r="M239">
            <v>2433</v>
          </cell>
          <cell r="N239">
            <v>58857</v>
          </cell>
          <cell r="O239">
            <v>33320</v>
          </cell>
          <cell r="P239">
            <v>1017</v>
          </cell>
          <cell r="Q239">
            <v>441</v>
          </cell>
          <cell r="R239">
            <v>461</v>
          </cell>
          <cell r="S239">
            <v>377</v>
          </cell>
          <cell r="T239">
            <v>301</v>
          </cell>
          <cell r="U239">
            <v>1827</v>
          </cell>
          <cell r="V239">
            <v>644</v>
          </cell>
          <cell r="W239">
            <v>153</v>
          </cell>
          <cell r="X239">
            <v>241</v>
          </cell>
          <cell r="Y239">
            <v>16280</v>
          </cell>
          <cell r="Z239">
            <v>2991</v>
          </cell>
          <cell r="AA239">
            <v>68354</v>
          </cell>
        </row>
        <row r="240">
          <cell r="A240">
            <v>36495</v>
          </cell>
          <cell r="B240">
            <v>10506</v>
          </cell>
          <cell r="C240">
            <v>973</v>
          </cell>
          <cell r="D240">
            <v>3507</v>
          </cell>
          <cell r="E240">
            <v>1432</v>
          </cell>
          <cell r="F240">
            <v>548</v>
          </cell>
          <cell r="G240">
            <v>1869</v>
          </cell>
          <cell r="H240">
            <v>3796</v>
          </cell>
          <cell r="I240">
            <v>694</v>
          </cell>
          <cell r="J240">
            <v>608</v>
          </cell>
          <cell r="K240">
            <v>2436</v>
          </cell>
          <cell r="L240">
            <v>14512</v>
          </cell>
          <cell r="M240">
            <v>2543</v>
          </cell>
          <cell r="N240">
            <v>59743</v>
          </cell>
          <cell r="O240">
            <v>33875</v>
          </cell>
          <cell r="P240">
            <v>1006</v>
          </cell>
          <cell r="Q240">
            <v>451</v>
          </cell>
          <cell r="R240">
            <v>479</v>
          </cell>
          <cell r="S240">
            <v>370</v>
          </cell>
          <cell r="T240">
            <v>289</v>
          </cell>
          <cell r="U240">
            <v>1814</v>
          </cell>
          <cell r="V240">
            <v>644</v>
          </cell>
          <cell r="W240">
            <v>154</v>
          </cell>
          <cell r="X240">
            <v>233</v>
          </cell>
          <cell r="Y240">
            <v>16211</v>
          </cell>
          <cell r="Z240">
            <v>3041</v>
          </cell>
          <cell r="AA240">
            <v>68772</v>
          </cell>
        </row>
        <row r="241">
          <cell r="A241">
            <v>36526</v>
          </cell>
          <cell r="B241">
            <v>10535</v>
          </cell>
          <cell r="C241">
            <v>969</v>
          </cell>
          <cell r="D241">
            <v>3903</v>
          </cell>
          <cell r="E241">
            <v>1434</v>
          </cell>
          <cell r="F241">
            <v>537</v>
          </cell>
          <cell r="G241">
            <v>1927</v>
          </cell>
          <cell r="H241">
            <v>3917</v>
          </cell>
          <cell r="I241">
            <v>778</v>
          </cell>
          <cell r="J241">
            <v>604</v>
          </cell>
          <cell r="K241">
            <v>2335</v>
          </cell>
          <cell r="L241">
            <v>14716</v>
          </cell>
          <cell r="M241">
            <v>2459</v>
          </cell>
          <cell r="N241">
            <v>60220</v>
          </cell>
          <cell r="O241">
            <v>35036</v>
          </cell>
          <cell r="P241">
            <v>965</v>
          </cell>
          <cell r="Q241">
            <v>460</v>
          </cell>
          <cell r="R241">
            <v>476</v>
          </cell>
          <cell r="S241">
            <v>387</v>
          </cell>
          <cell r="T241">
            <v>278</v>
          </cell>
          <cell r="U241">
            <v>1831</v>
          </cell>
          <cell r="V241">
            <v>676</v>
          </cell>
          <cell r="W241">
            <v>146</v>
          </cell>
          <cell r="X241">
            <v>217</v>
          </cell>
          <cell r="Y241">
            <v>16029</v>
          </cell>
          <cell r="Z241">
            <v>2996</v>
          </cell>
          <cell r="AA241">
            <v>69678</v>
          </cell>
        </row>
        <row r="242">
          <cell r="A242">
            <v>36557</v>
          </cell>
          <cell r="B242">
            <v>10576</v>
          </cell>
          <cell r="C242">
            <v>993</v>
          </cell>
          <cell r="D242">
            <v>4203</v>
          </cell>
          <cell r="E242">
            <v>1439</v>
          </cell>
          <cell r="F242">
            <v>530</v>
          </cell>
          <cell r="G242">
            <v>1993</v>
          </cell>
          <cell r="H242">
            <v>3928</v>
          </cell>
          <cell r="I242">
            <v>792</v>
          </cell>
          <cell r="J242">
            <v>589</v>
          </cell>
          <cell r="K242">
            <v>2365</v>
          </cell>
          <cell r="L242">
            <v>14985</v>
          </cell>
          <cell r="M242">
            <v>2505</v>
          </cell>
          <cell r="N242">
            <v>61030</v>
          </cell>
          <cell r="O242">
            <v>35199</v>
          </cell>
          <cell r="P242">
            <v>970</v>
          </cell>
          <cell r="Q242">
            <v>478</v>
          </cell>
          <cell r="R242">
            <v>481</v>
          </cell>
          <cell r="S242">
            <v>398</v>
          </cell>
          <cell r="T242">
            <v>275</v>
          </cell>
          <cell r="U242">
            <v>1838</v>
          </cell>
          <cell r="V242">
            <v>696</v>
          </cell>
          <cell r="W242">
            <v>149</v>
          </cell>
          <cell r="X242">
            <v>229</v>
          </cell>
          <cell r="Y242">
            <v>15973</v>
          </cell>
          <cell r="Z242">
            <v>3063</v>
          </cell>
          <cell r="AA242">
            <v>70036</v>
          </cell>
        </row>
        <row r="243">
          <cell r="A243">
            <v>36586</v>
          </cell>
          <cell r="B243">
            <v>10559</v>
          </cell>
          <cell r="C243">
            <v>978</v>
          </cell>
          <cell r="D243">
            <v>4309</v>
          </cell>
          <cell r="E243">
            <v>1446</v>
          </cell>
          <cell r="F243">
            <v>529</v>
          </cell>
          <cell r="G243">
            <v>2023</v>
          </cell>
          <cell r="H243">
            <v>3936</v>
          </cell>
          <cell r="I243">
            <v>829</v>
          </cell>
          <cell r="J243">
            <v>593</v>
          </cell>
          <cell r="K243">
            <v>2363</v>
          </cell>
          <cell r="L243">
            <v>14996</v>
          </cell>
          <cell r="M243">
            <v>2512</v>
          </cell>
          <cell r="N243">
            <v>61089</v>
          </cell>
          <cell r="O243">
            <v>35376</v>
          </cell>
          <cell r="P243">
            <v>961</v>
          </cell>
          <cell r="Q243">
            <v>509</v>
          </cell>
          <cell r="R243">
            <v>451</v>
          </cell>
          <cell r="S243">
            <v>393</v>
          </cell>
          <cell r="T243">
            <v>269</v>
          </cell>
          <cell r="U243">
            <v>1864</v>
          </cell>
          <cell r="V243">
            <v>736</v>
          </cell>
          <cell r="W243">
            <v>150</v>
          </cell>
          <cell r="X243">
            <v>235</v>
          </cell>
          <cell r="Y243">
            <v>15709</v>
          </cell>
          <cell r="Z243">
            <v>3101</v>
          </cell>
          <cell r="AA243">
            <v>70076</v>
          </cell>
        </row>
        <row r="244">
          <cell r="A244">
            <v>36617</v>
          </cell>
          <cell r="B244">
            <v>10717</v>
          </cell>
          <cell r="C244">
            <v>989</v>
          </cell>
          <cell r="D244">
            <v>4517</v>
          </cell>
          <cell r="E244">
            <v>1489</v>
          </cell>
          <cell r="F244">
            <v>530</v>
          </cell>
          <cell r="G244">
            <v>2010</v>
          </cell>
          <cell r="H244">
            <v>3943</v>
          </cell>
          <cell r="I244">
            <v>836</v>
          </cell>
          <cell r="J244">
            <v>592</v>
          </cell>
          <cell r="K244">
            <v>2320</v>
          </cell>
          <cell r="L244">
            <v>14945</v>
          </cell>
          <cell r="M244">
            <v>2513</v>
          </cell>
          <cell r="N244">
            <v>61325</v>
          </cell>
          <cell r="O244">
            <v>35895</v>
          </cell>
          <cell r="P244">
            <v>960</v>
          </cell>
          <cell r="Q244">
            <v>498</v>
          </cell>
          <cell r="R244">
            <v>429</v>
          </cell>
          <cell r="S244">
            <v>386</v>
          </cell>
          <cell r="T244">
            <v>256</v>
          </cell>
          <cell r="U244">
            <v>1900</v>
          </cell>
          <cell r="V244">
            <v>759</v>
          </cell>
          <cell r="W244">
            <v>140</v>
          </cell>
          <cell r="X244">
            <v>227</v>
          </cell>
          <cell r="Y244">
            <v>15493</v>
          </cell>
          <cell r="Z244">
            <v>3138</v>
          </cell>
          <cell r="AA244">
            <v>70426</v>
          </cell>
        </row>
        <row r="245">
          <cell r="A245">
            <v>36647</v>
          </cell>
          <cell r="B245">
            <v>10769</v>
          </cell>
          <cell r="C245">
            <v>985</v>
          </cell>
          <cell r="D245">
            <v>4579</v>
          </cell>
          <cell r="E245">
            <v>1550</v>
          </cell>
          <cell r="F245">
            <v>518</v>
          </cell>
          <cell r="G245">
            <v>2040</v>
          </cell>
          <cell r="H245">
            <v>3891</v>
          </cell>
          <cell r="I245">
            <v>856</v>
          </cell>
          <cell r="J245">
            <v>586</v>
          </cell>
          <cell r="K245">
            <v>2334</v>
          </cell>
          <cell r="L245">
            <v>14982</v>
          </cell>
          <cell r="M245">
            <v>2529</v>
          </cell>
          <cell r="N245">
            <v>61517</v>
          </cell>
          <cell r="O245">
            <v>35931</v>
          </cell>
          <cell r="P245">
            <v>965</v>
          </cell>
          <cell r="Q245">
            <v>518</v>
          </cell>
          <cell r="R245">
            <v>403</v>
          </cell>
          <cell r="S245">
            <v>376</v>
          </cell>
          <cell r="T245">
            <v>255</v>
          </cell>
          <cell r="U245">
            <v>1898</v>
          </cell>
          <cell r="V245">
            <v>812</v>
          </cell>
          <cell r="W245">
            <v>129</v>
          </cell>
          <cell r="X245">
            <v>236</v>
          </cell>
          <cell r="Y245">
            <v>15408</v>
          </cell>
          <cell r="Z245">
            <v>3144</v>
          </cell>
          <cell r="AA245">
            <v>70580</v>
          </cell>
        </row>
        <row r="246">
          <cell r="A246">
            <v>36678</v>
          </cell>
          <cell r="B246">
            <v>10770</v>
          </cell>
          <cell r="C246">
            <v>995</v>
          </cell>
          <cell r="D246">
            <v>4659</v>
          </cell>
          <cell r="E246">
            <v>1599</v>
          </cell>
          <cell r="F246">
            <v>505</v>
          </cell>
          <cell r="G246">
            <v>2081</v>
          </cell>
          <cell r="H246">
            <v>3860</v>
          </cell>
          <cell r="I246">
            <v>872</v>
          </cell>
          <cell r="J246">
            <v>579</v>
          </cell>
          <cell r="K246">
            <v>2316</v>
          </cell>
          <cell r="L246">
            <v>14871</v>
          </cell>
          <cell r="M246">
            <v>2564</v>
          </cell>
          <cell r="N246">
            <v>61285</v>
          </cell>
          <cell r="O246">
            <v>36296</v>
          </cell>
          <cell r="P246">
            <v>965</v>
          </cell>
          <cell r="Q246">
            <v>531</v>
          </cell>
          <cell r="R246">
            <v>377</v>
          </cell>
          <cell r="S246">
            <v>389</v>
          </cell>
          <cell r="T246">
            <v>252</v>
          </cell>
          <cell r="U246">
            <v>1925</v>
          </cell>
          <cell r="V246">
            <v>810</v>
          </cell>
          <cell r="W246">
            <v>139</v>
          </cell>
          <cell r="X246">
            <v>236</v>
          </cell>
          <cell r="Y246">
            <v>15383</v>
          </cell>
          <cell r="Z246">
            <v>3194</v>
          </cell>
          <cell r="AA246">
            <v>71045</v>
          </cell>
        </row>
        <row r="247">
          <cell r="A247">
            <v>36708</v>
          </cell>
          <cell r="B247">
            <v>10742</v>
          </cell>
          <cell r="C247">
            <v>982</v>
          </cell>
          <cell r="D247">
            <v>4838</v>
          </cell>
          <cell r="E247">
            <v>1679</v>
          </cell>
          <cell r="F247">
            <v>526</v>
          </cell>
          <cell r="G247">
            <v>2176</v>
          </cell>
          <cell r="H247">
            <v>3850</v>
          </cell>
          <cell r="I247">
            <v>913</v>
          </cell>
          <cell r="J247">
            <v>599</v>
          </cell>
          <cell r="K247">
            <v>2326</v>
          </cell>
          <cell r="L247">
            <v>14952</v>
          </cell>
          <cell r="M247">
            <v>2534</v>
          </cell>
          <cell r="N247">
            <v>61530</v>
          </cell>
          <cell r="O247">
            <v>36684</v>
          </cell>
          <cell r="P247">
            <v>989</v>
          </cell>
          <cell r="Q247">
            <v>554</v>
          </cell>
          <cell r="R247">
            <v>352</v>
          </cell>
          <cell r="S247">
            <v>398</v>
          </cell>
          <cell r="T247">
            <v>258</v>
          </cell>
          <cell r="U247">
            <v>1980</v>
          </cell>
          <cell r="V247">
            <v>880</v>
          </cell>
          <cell r="W247">
            <v>137</v>
          </cell>
          <cell r="X247">
            <v>220</v>
          </cell>
          <cell r="Y247">
            <v>15379</v>
          </cell>
          <cell r="Z247">
            <v>3287</v>
          </cell>
          <cell r="AA247">
            <v>71672</v>
          </cell>
        </row>
        <row r="248">
          <cell r="A248">
            <v>36739</v>
          </cell>
          <cell r="B248">
            <v>10795</v>
          </cell>
          <cell r="C248">
            <v>992</v>
          </cell>
          <cell r="D248">
            <v>4981</v>
          </cell>
          <cell r="E248">
            <v>1736</v>
          </cell>
          <cell r="F248">
            <v>519</v>
          </cell>
          <cell r="G248">
            <v>2234</v>
          </cell>
          <cell r="H248">
            <v>3849</v>
          </cell>
          <cell r="I248">
            <v>953</v>
          </cell>
          <cell r="J248">
            <v>588</v>
          </cell>
          <cell r="K248">
            <v>2378</v>
          </cell>
          <cell r="L248">
            <v>14895</v>
          </cell>
          <cell r="M248">
            <v>2568</v>
          </cell>
          <cell r="N248">
            <v>62051</v>
          </cell>
          <cell r="O248">
            <v>36821</v>
          </cell>
          <cell r="P248">
            <v>1016</v>
          </cell>
          <cell r="Q248">
            <v>571</v>
          </cell>
          <cell r="R248">
            <v>319</v>
          </cell>
          <cell r="S248">
            <v>415</v>
          </cell>
          <cell r="T248">
            <v>267</v>
          </cell>
          <cell r="U248">
            <v>2026</v>
          </cell>
          <cell r="V248">
            <v>948</v>
          </cell>
          <cell r="W248">
            <v>128</v>
          </cell>
          <cell r="X248">
            <v>216</v>
          </cell>
          <cell r="Y248">
            <v>15412</v>
          </cell>
          <cell r="Z248">
            <v>3323</v>
          </cell>
          <cell r="AA248">
            <v>72083</v>
          </cell>
        </row>
        <row r="249">
          <cell r="A249">
            <v>36770</v>
          </cell>
          <cell r="B249">
            <v>10846</v>
          </cell>
          <cell r="C249">
            <v>959</v>
          </cell>
          <cell r="D249">
            <v>5336</v>
          </cell>
          <cell r="E249">
            <v>1774</v>
          </cell>
          <cell r="F249">
            <v>517</v>
          </cell>
          <cell r="G249">
            <v>2338</v>
          </cell>
          <cell r="H249">
            <v>3911</v>
          </cell>
          <cell r="I249">
            <v>1014</v>
          </cell>
          <cell r="J249">
            <v>588</v>
          </cell>
          <cell r="K249">
            <v>2350</v>
          </cell>
          <cell r="L249">
            <v>14774</v>
          </cell>
          <cell r="M249">
            <v>2599</v>
          </cell>
          <cell r="N249">
            <v>62803</v>
          </cell>
          <cell r="O249">
            <v>36959</v>
          </cell>
          <cell r="P249">
            <v>1030</v>
          </cell>
          <cell r="Q249">
            <v>594</v>
          </cell>
          <cell r="R249">
            <v>304</v>
          </cell>
          <cell r="S249">
            <v>418</v>
          </cell>
          <cell r="T249">
            <v>280</v>
          </cell>
          <cell r="U249">
            <v>2018</v>
          </cell>
          <cell r="V249">
            <v>961</v>
          </cell>
          <cell r="W249">
            <v>121</v>
          </cell>
          <cell r="X249">
            <v>213</v>
          </cell>
          <cell r="Y249">
            <v>15449</v>
          </cell>
          <cell r="Z249">
            <v>3388</v>
          </cell>
          <cell r="AA249">
            <v>72331</v>
          </cell>
        </row>
        <row r="250">
          <cell r="A250">
            <v>36800</v>
          </cell>
          <cell r="B250">
            <v>10747</v>
          </cell>
          <cell r="C250">
            <v>980</v>
          </cell>
          <cell r="D250">
            <v>5593</v>
          </cell>
          <cell r="E250">
            <v>1793</v>
          </cell>
          <cell r="F250">
            <v>529</v>
          </cell>
          <cell r="G250">
            <v>2366</v>
          </cell>
          <cell r="H250">
            <v>3917</v>
          </cell>
          <cell r="I250">
            <v>1037</v>
          </cell>
          <cell r="J250">
            <v>595</v>
          </cell>
          <cell r="K250">
            <v>2365</v>
          </cell>
          <cell r="L250">
            <v>14687</v>
          </cell>
          <cell r="M250">
            <v>2660</v>
          </cell>
          <cell r="N250">
            <v>63315</v>
          </cell>
          <cell r="O250">
            <v>37038</v>
          </cell>
          <cell r="P250">
            <v>1048</v>
          </cell>
          <cell r="Q250">
            <v>619</v>
          </cell>
          <cell r="R250">
            <v>302</v>
          </cell>
          <cell r="S250">
            <v>427</v>
          </cell>
          <cell r="T250">
            <v>279</v>
          </cell>
          <cell r="U250">
            <v>1976</v>
          </cell>
          <cell r="V250">
            <v>1000</v>
          </cell>
          <cell r="W250">
            <v>128</v>
          </cell>
          <cell r="X250">
            <v>208</v>
          </cell>
          <cell r="Y250">
            <v>15422</v>
          </cell>
          <cell r="Z250">
            <v>3381</v>
          </cell>
          <cell r="AA250">
            <v>72583</v>
          </cell>
        </row>
        <row r="251">
          <cell r="A251">
            <v>36831</v>
          </cell>
          <cell r="B251">
            <v>10718</v>
          </cell>
          <cell r="C251">
            <v>935</v>
          </cell>
          <cell r="D251">
            <v>5842</v>
          </cell>
          <cell r="E251">
            <v>1820</v>
          </cell>
          <cell r="F251">
            <v>544</v>
          </cell>
          <cell r="G251">
            <v>2437</v>
          </cell>
          <cell r="H251">
            <v>3952</v>
          </cell>
          <cell r="I251">
            <v>1061</v>
          </cell>
          <cell r="J251">
            <v>605</v>
          </cell>
          <cell r="K251">
            <v>2341</v>
          </cell>
          <cell r="L251">
            <v>14056</v>
          </cell>
          <cell r="M251">
            <v>2632</v>
          </cell>
          <cell r="N251">
            <v>63061</v>
          </cell>
          <cell r="O251">
            <v>37155</v>
          </cell>
          <cell r="P251">
            <v>1064</v>
          </cell>
          <cell r="Q251">
            <v>662</v>
          </cell>
          <cell r="R251">
            <v>276</v>
          </cell>
          <cell r="S251">
            <v>430</v>
          </cell>
          <cell r="T251">
            <v>287</v>
          </cell>
          <cell r="U251">
            <v>1978</v>
          </cell>
          <cell r="V251">
            <v>1000</v>
          </cell>
          <cell r="W251">
            <v>128</v>
          </cell>
          <cell r="X251">
            <v>208</v>
          </cell>
          <cell r="Y251">
            <v>15255</v>
          </cell>
          <cell r="Z251">
            <v>3407</v>
          </cell>
          <cell r="AA251">
            <v>72700</v>
          </cell>
        </row>
        <row r="252">
          <cell r="A252">
            <v>36861</v>
          </cell>
          <cell r="B252">
            <v>10580</v>
          </cell>
          <cell r="C252">
            <v>891</v>
          </cell>
          <cell r="D252">
            <v>5940</v>
          </cell>
          <cell r="E252">
            <v>1770</v>
          </cell>
          <cell r="F252">
            <v>541</v>
          </cell>
          <cell r="G252">
            <v>2525</v>
          </cell>
          <cell r="H252">
            <v>3896</v>
          </cell>
          <cell r="I252">
            <v>1077</v>
          </cell>
          <cell r="J252">
            <v>606</v>
          </cell>
          <cell r="K252">
            <v>2371</v>
          </cell>
          <cell r="L252">
            <v>13938</v>
          </cell>
          <cell r="M252">
            <v>2516</v>
          </cell>
          <cell r="N252">
            <v>62994</v>
          </cell>
          <cell r="O252">
            <v>38248</v>
          </cell>
          <cell r="P252">
            <v>1077</v>
          </cell>
          <cell r="Q252">
            <v>692</v>
          </cell>
          <cell r="R252">
            <v>233</v>
          </cell>
          <cell r="S252">
            <v>427</v>
          </cell>
          <cell r="T252">
            <v>290</v>
          </cell>
          <cell r="U252">
            <v>2037</v>
          </cell>
          <cell r="V252">
            <v>1032</v>
          </cell>
          <cell r="W252">
            <v>132</v>
          </cell>
          <cell r="X252">
            <v>218</v>
          </cell>
          <cell r="Y252">
            <v>15443</v>
          </cell>
          <cell r="Z252">
            <v>3457</v>
          </cell>
          <cell r="AA252">
            <v>74306</v>
          </cell>
        </row>
        <row r="253">
          <cell r="A253">
            <v>36892</v>
          </cell>
          <cell r="B253">
            <v>10699</v>
          </cell>
          <cell r="C253">
            <v>885</v>
          </cell>
          <cell r="D253">
            <v>6032</v>
          </cell>
          <cell r="E253">
            <v>1883</v>
          </cell>
          <cell r="F253">
            <v>564</v>
          </cell>
          <cell r="G253">
            <v>2530</v>
          </cell>
          <cell r="H253">
            <v>3769</v>
          </cell>
          <cell r="I253">
            <v>1157</v>
          </cell>
          <cell r="J253">
            <v>607</v>
          </cell>
          <cell r="K253">
            <v>2396</v>
          </cell>
          <cell r="L253">
            <v>14169</v>
          </cell>
          <cell r="M253">
            <v>2535</v>
          </cell>
          <cell r="N253">
            <v>64061</v>
          </cell>
          <cell r="O253">
            <v>39446</v>
          </cell>
          <cell r="P253">
            <v>1093</v>
          </cell>
          <cell r="Q253">
            <v>719</v>
          </cell>
          <cell r="R253">
            <v>220</v>
          </cell>
          <cell r="S253">
            <v>412</v>
          </cell>
          <cell r="T253">
            <v>299</v>
          </cell>
          <cell r="U253">
            <v>2022</v>
          </cell>
          <cell r="V253">
            <v>1058</v>
          </cell>
          <cell r="W253">
            <v>134</v>
          </cell>
          <cell r="X253">
            <v>222</v>
          </cell>
          <cell r="Y253">
            <v>15575</v>
          </cell>
          <cell r="Z253">
            <v>3501</v>
          </cell>
          <cell r="AA253">
            <v>75841</v>
          </cell>
        </row>
        <row r="254">
          <cell r="A254">
            <v>36923</v>
          </cell>
          <cell r="B254">
            <v>10730</v>
          </cell>
          <cell r="C254">
            <v>895</v>
          </cell>
          <cell r="D254">
            <v>6724</v>
          </cell>
          <cell r="E254">
            <v>2011</v>
          </cell>
          <cell r="F254">
            <v>611</v>
          </cell>
          <cell r="G254">
            <v>2704</v>
          </cell>
          <cell r="H254">
            <v>3664</v>
          </cell>
          <cell r="I254">
            <v>1237</v>
          </cell>
          <cell r="J254">
            <v>651</v>
          </cell>
          <cell r="K254">
            <v>2404</v>
          </cell>
          <cell r="L254">
            <v>14075</v>
          </cell>
          <cell r="M254">
            <v>2552</v>
          </cell>
          <cell r="N254">
            <v>65467</v>
          </cell>
          <cell r="O254">
            <v>42196</v>
          </cell>
          <cell r="P254">
            <v>1112</v>
          </cell>
          <cell r="Q254">
            <v>751</v>
          </cell>
          <cell r="R254">
            <v>203</v>
          </cell>
          <cell r="S254">
            <v>410</v>
          </cell>
          <cell r="T254">
            <v>295</v>
          </cell>
          <cell r="U254">
            <v>2052</v>
          </cell>
          <cell r="V254">
            <v>1134</v>
          </cell>
          <cell r="W254">
            <v>126</v>
          </cell>
          <cell r="X254">
            <v>203</v>
          </cell>
          <cell r="Y254">
            <v>15527</v>
          </cell>
          <cell r="Z254">
            <v>3483</v>
          </cell>
          <cell r="AA254">
            <v>78681</v>
          </cell>
        </row>
        <row r="255">
          <cell r="A255">
            <v>36951</v>
          </cell>
          <cell r="B255">
            <v>10790</v>
          </cell>
          <cell r="C255">
            <v>907</v>
          </cell>
          <cell r="D255">
            <v>7159</v>
          </cell>
          <cell r="E255">
            <v>2048</v>
          </cell>
          <cell r="F255">
            <v>623</v>
          </cell>
          <cell r="G255">
            <v>2767</v>
          </cell>
          <cell r="H255">
            <v>3684</v>
          </cell>
          <cell r="I255">
            <v>1315</v>
          </cell>
          <cell r="J255">
            <v>667</v>
          </cell>
          <cell r="K255">
            <v>2402</v>
          </cell>
          <cell r="L255">
            <v>14163</v>
          </cell>
          <cell r="M255">
            <v>2544</v>
          </cell>
          <cell r="N255">
            <v>66465</v>
          </cell>
          <cell r="O255">
            <v>42367</v>
          </cell>
          <cell r="P255">
            <v>1163</v>
          </cell>
          <cell r="Q255">
            <v>742</v>
          </cell>
          <cell r="R255">
            <v>201</v>
          </cell>
          <cell r="S255">
            <v>421</v>
          </cell>
          <cell r="T255">
            <v>294</v>
          </cell>
          <cell r="U255">
            <v>2066</v>
          </cell>
          <cell r="V255">
            <v>1169</v>
          </cell>
          <cell r="W255">
            <v>130</v>
          </cell>
          <cell r="X255">
            <v>199</v>
          </cell>
          <cell r="Y255">
            <v>15450</v>
          </cell>
          <cell r="Z255">
            <v>3499</v>
          </cell>
          <cell r="AA255">
            <v>79065</v>
          </cell>
        </row>
        <row r="256">
          <cell r="A256">
            <v>36982</v>
          </cell>
          <cell r="B256">
            <v>10810</v>
          </cell>
          <cell r="C256">
            <v>902</v>
          </cell>
          <cell r="D256">
            <v>7392</v>
          </cell>
          <cell r="E256">
            <v>2144</v>
          </cell>
          <cell r="F256">
            <v>626</v>
          </cell>
          <cell r="G256">
            <v>2863</v>
          </cell>
          <cell r="H256">
            <v>3707</v>
          </cell>
          <cell r="I256">
            <v>1404</v>
          </cell>
          <cell r="J256">
            <v>668</v>
          </cell>
          <cell r="K256">
            <v>2440</v>
          </cell>
          <cell r="L256">
            <v>14259</v>
          </cell>
          <cell r="M256">
            <v>2513</v>
          </cell>
          <cell r="N256">
            <v>67359</v>
          </cell>
          <cell r="O256">
            <v>41956</v>
          </cell>
          <cell r="P256">
            <v>1188</v>
          </cell>
          <cell r="Q256">
            <v>754</v>
          </cell>
          <cell r="R256">
            <v>203</v>
          </cell>
          <cell r="S256">
            <v>453</v>
          </cell>
          <cell r="T256">
            <v>294</v>
          </cell>
          <cell r="U256">
            <v>2035</v>
          </cell>
          <cell r="V256">
            <v>1171</v>
          </cell>
          <cell r="W256">
            <v>136</v>
          </cell>
          <cell r="X256">
            <v>195</v>
          </cell>
          <cell r="Y256">
            <v>15428</v>
          </cell>
          <cell r="Z256">
            <v>3487</v>
          </cell>
          <cell r="AA256">
            <v>78759</v>
          </cell>
        </row>
        <row r="257">
          <cell r="A257">
            <v>37012</v>
          </cell>
          <cell r="B257">
            <v>10877</v>
          </cell>
          <cell r="C257">
            <v>924</v>
          </cell>
          <cell r="D257">
            <v>7600</v>
          </cell>
          <cell r="E257">
            <v>2153</v>
          </cell>
          <cell r="F257">
            <v>639</v>
          </cell>
          <cell r="G257">
            <v>3056</v>
          </cell>
          <cell r="H257">
            <v>3699</v>
          </cell>
          <cell r="I257">
            <v>1482</v>
          </cell>
          <cell r="J257">
            <v>681</v>
          </cell>
          <cell r="K257">
            <v>2487</v>
          </cell>
          <cell r="L257">
            <v>14300</v>
          </cell>
          <cell r="M257">
            <v>2522</v>
          </cell>
          <cell r="N257">
            <v>68214</v>
          </cell>
          <cell r="O257">
            <v>42709</v>
          </cell>
          <cell r="P257">
            <v>1206</v>
          </cell>
          <cell r="Q257">
            <v>761</v>
          </cell>
          <cell r="R257">
            <v>202</v>
          </cell>
          <cell r="S257">
            <v>488</v>
          </cell>
          <cell r="T257">
            <v>294</v>
          </cell>
          <cell r="U257">
            <v>2026</v>
          </cell>
          <cell r="V257">
            <v>1159</v>
          </cell>
          <cell r="W257">
            <v>142</v>
          </cell>
          <cell r="X257">
            <v>190</v>
          </cell>
          <cell r="Y257">
            <v>15293</v>
          </cell>
          <cell r="Z257">
            <v>3455</v>
          </cell>
          <cell r="AA257">
            <v>79328</v>
          </cell>
        </row>
        <row r="258">
          <cell r="A258">
            <v>37043</v>
          </cell>
          <cell r="B258">
            <v>10997</v>
          </cell>
          <cell r="C258">
            <v>941</v>
          </cell>
          <cell r="D258">
            <v>8012</v>
          </cell>
          <cell r="E258">
            <v>2156</v>
          </cell>
          <cell r="F258">
            <v>667</v>
          </cell>
          <cell r="G258">
            <v>3193</v>
          </cell>
          <cell r="H258">
            <v>3727</v>
          </cell>
          <cell r="I258">
            <v>1578</v>
          </cell>
          <cell r="J258">
            <v>704</v>
          </cell>
          <cell r="K258">
            <v>2547</v>
          </cell>
          <cell r="L258">
            <v>14566</v>
          </cell>
          <cell r="M258">
            <v>2521</v>
          </cell>
          <cell r="N258">
            <v>69489</v>
          </cell>
          <cell r="O258">
            <v>41962</v>
          </cell>
          <cell r="P258">
            <v>1241</v>
          </cell>
          <cell r="Q258">
            <v>762</v>
          </cell>
          <cell r="R258">
            <v>210</v>
          </cell>
          <cell r="S258">
            <v>468</v>
          </cell>
          <cell r="T258">
            <v>294</v>
          </cell>
          <cell r="U258">
            <v>1985</v>
          </cell>
          <cell r="V258">
            <v>1185</v>
          </cell>
          <cell r="W258">
            <v>133</v>
          </cell>
          <cell r="X258">
            <v>189</v>
          </cell>
          <cell r="Y258">
            <v>15381</v>
          </cell>
          <cell r="Z258">
            <v>3464</v>
          </cell>
          <cell r="AA258">
            <v>78755</v>
          </cell>
        </row>
        <row r="259">
          <cell r="A259">
            <v>37073</v>
          </cell>
          <cell r="B259">
            <v>11169</v>
          </cell>
          <cell r="C259">
            <v>939</v>
          </cell>
          <cell r="D259">
            <v>8679</v>
          </cell>
          <cell r="E259">
            <v>2211</v>
          </cell>
          <cell r="F259">
            <v>699</v>
          </cell>
          <cell r="G259">
            <v>3337</v>
          </cell>
          <cell r="H259">
            <v>3774</v>
          </cell>
          <cell r="I259">
            <v>1643</v>
          </cell>
          <cell r="J259">
            <v>733</v>
          </cell>
          <cell r="K259">
            <v>2584</v>
          </cell>
          <cell r="L259">
            <v>14683</v>
          </cell>
          <cell r="M259">
            <v>2556</v>
          </cell>
          <cell r="N259">
            <v>71173</v>
          </cell>
          <cell r="O259">
            <v>41172</v>
          </cell>
          <cell r="P259">
            <v>1245</v>
          </cell>
          <cell r="Q259">
            <v>782</v>
          </cell>
          <cell r="R259">
            <v>221</v>
          </cell>
          <cell r="S259">
            <v>471</v>
          </cell>
          <cell r="T259">
            <v>291</v>
          </cell>
          <cell r="U259">
            <v>1888</v>
          </cell>
          <cell r="V259">
            <v>1163</v>
          </cell>
          <cell r="W259">
            <v>134</v>
          </cell>
          <cell r="X259">
            <v>200</v>
          </cell>
          <cell r="Y259">
            <v>15424</v>
          </cell>
          <cell r="Z259">
            <v>3408</v>
          </cell>
          <cell r="AA259">
            <v>77930</v>
          </cell>
        </row>
        <row r="260">
          <cell r="A260">
            <v>37104</v>
          </cell>
          <cell r="B260">
            <v>11327</v>
          </cell>
          <cell r="C260">
            <v>930</v>
          </cell>
          <cell r="D260">
            <v>9372</v>
          </cell>
          <cell r="E260">
            <v>2255</v>
          </cell>
          <cell r="F260">
            <v>726</v>
          </cell>
          <cell r="G260">
            <v>3502</v>
          </cell>
          <cell r="H260">
            <v>3789</v>
          </cell>
          <cell r="I260">
            <v>1770</v>
          </cell>
          <cell r="J260">
            <v>763</v>
          </cell>
          <cell r="K260">
            <v>2607</v>
          </cell>
          <cell r="L260">
            <v>14840</v>
          </cell>
          <cell r="M260">
            <v>2566</v>
          </cell>
          <cell r="N260">
            <v>72699</v>
          </cell>
          <cell r="O260">
            <v>40392</v>
          </cell>
          <cell r="P260">
            <v>1236</v>
          </cell>
          <cell r="Q260">
            <v>799</v>
          </cell>
          <cell r="R260">
            <v>228</v>
          </cell>
          <cell r="S260">
            <v>476</v>
          </cell>
          <cell r="T260">
            <v>272</v>
          </cell>
          <cell r="U260">
            <v>1957</v>
          </cell>
          <cell r="V260">
            <v>1174</v>
          </cell>
          <cell r="W260">
            <v>127</v>
          </cell>
          <cell r="X260">
            <v>201</v>
          </cell>
          <cell r="Y260">
            <v>15393</v>
          </cell>
          <cell r="Z260">
            <v>3430</v>
          </cell>
          <cell r="AA260">
            <v>77090</v>
          </cell>
        </row>
        <row r="261">
          <cell r="A261">
            <v>37135</v>
          </cell>
          <cell r="B261">
            <v>11489</v>
          </cell>
          <cell r="C261">
            <v>962</v>
          </cell>
          <cell r="D261">
            <v>9914</v>
          </cell>
          <cell r="E261">
            <v>2276</v>
          </cell>
          <cell r="F261">
            <v>742</v>
          </cell>
          <cell r="G261">
            <v>3673</v>
          </cell>
          <cell r="H261">
            <v>3827</v>
          </cell>
          <cell r="I261">
            <v>1921</v>
          </cell>
          <cell r="J261">
            <v>769</v>
          </cell>
          <cell r="K261">
            <v>2762</v>
          </cell>
          <cell r="L261">
            <v>15317</v>
          </cell>
          <cell r="M261">
            <v>2588</v>
          </cell>
          <cell r="N261">
            <v>74702</v>
          </cell>
          <cell r="O261">
            <v>39848</v>
          </cell>
          <cell r="P261">
            <v>1212</v>
          </cell>
          <cell r="Q261">
            <v>821</v>
          </cell>
          <cell r="R261">
            <v>235</v>
          </cell>
          <cell r="S261">
            <v>483</v>
          </cell>
          <cell r="T261">
            <v>273</v>
          </cell>
          <cell r="U261">
            <v>1953</v>
          </cell>
          <cell r="V261">
            <v>1181</v>
          </cell>
          <cell r="W261">
            <v>127</v>
          </cell>
          <cell r="X261">
            <v>201</v>
          </cell>
          <cell r="Y261">
            <v>15265</v>
          </cell>
          <cell r="Z261">
            <v>3371</v>
          </cell>
          <cell r="AA261">
            <v>76393</v>
          </cell>
        </row>
        <row r="262">
          <cell r="A262">
            <v>37165</v>
          </cell>
          <cell r="B262">
            <v>11741</v>
          </cell>
          <cell r="C262">
            <v>983</v>
          </cell>
          <cell r="D262">
            <v>10304</v>
          </cell>
          <cell r="E262">
            <v>2333</v>
          </cell>
          <cell r="F262">
            <v>754</v>
          </cell>
          <cell r="G262">
            <v>3915</v>
          </cell>
          <cell r="H262">
            <v>3841</v>
          </cell>
          <cell r="I262">
            <v>2072</v>
          </cell>
          <cell r="J262">
            <v>769</v>
          </cell>
          <cell r="K262">
            <v>2875</v>
          </cell>
          <cell r="L262">
            <v>15855</v>
          </cell>
          <cell r="M262">
            <v>2627</v>
          </cell>
          <cell r="N262">
            <v>76695</v>
          </cell>
          <cell r="O262">
            <v>38866</v>
          </cell>
          <cell r="P262">
            <v>1223</v>
          </cell>
          <cell r="Q262">
            <v>826</v>
          </cell>
          <cell r="R262">
            <v>240</v>
          </cell>
          <cell r="S262">
            <v>473</v>
          </cell>
          <cell r="T262">
            <v>277</v>
          </cell>
          <cell r="U262">
            <v>1935</v>
          </cell>
          <cell r="V262">
            <v>1170</v>
          </cell>
          <cell r="W262">
            <v>118</v>
          </cell>
          <cell r="X262">
            <v>207</v>
          </cell>
          <cell r="Y262">
            <v>15151</v>
          </cell>
          <cell r="Z262">
            <v>3307</v>
          </cell>
          <cell r="AA262">
            <v>74992</v>
          </cell>
        </row>
        <row r="263">
          <cell r="A263">
            <v>37196</v>
          </cell>
          <cell r="B263">
            <v>11912</v>
          </cell>
          <cell r="C263">
            <v>1014</v>
          </cell>
          <cell r="D263">
            <v>10826</v>
          </cell>
          <cell r="E263">
            <v>2385</v>
          </cell>
          <cell r="F263">
            <v>752</v>
          </cell>
          <cell r="G263">
            <v>4126</v>
          </cell>
          <cell r="H263">
            <v>3832</v>
          </cell>
          <cell r="I263">
            <v>2243</v>
          </cell>
          <cell r="J263">
            <v>777</v>
          </cell>
          <cell r="K263">
            <v>3035</v>
          </cell>
          <cell r="L263">
            <v>16343</v>
          </cell>
          <cell r="M263">
            <v>2660</v>
          </cell>
          <cell r="N263">
            <v>78831</v>
          </cell>
          <cell r="O263">
            <v>38106</v>
          </cell>
          <cell r="P263">
            <v>1217</v>
          </cell>
          <cell r="Q263">
            <v>831</v>
          </cell>
          <cell r="R263">
            <v>249</v>
          </cell>
          <cell r="S263">
            <v>465</v>
          </cell>
          <cell r="T263">
            <v>275</v>
          </cell>
          <cell r="U263">
            <v>1953</v>
          </cell>
          <cell r="V263">
            <v>1175</v>
          </cell>
          <cell r="W263">
            <v>117</v>
          </cell>
          <cell r="X263">
            <v>202</v>
          </cell>
          <cell r="Y263">
            <v>15024</v>
          </cell>
          <cell r="Z263">
            <v>3259</v>
          </cell>
          <cell r="AA263">
            <v>73947</v>
          </cell>
        </row>
        <row r="264">
          <cell r="A264">
            <v>37226</v>
          </cell>
          <cell r="B264">
            <v>12186</v>
          </cell>
          <cell r="C264">
            <v>1031</v>
          </cell>
          <cell r="D264">
            <v>11107</v>
          </cell>
          <cell r="E264">
            <v>2616</v>
          </cell>
          <cell r="F264">
            <v>784</v>
          </cell>
          <cell r="G264">
            <v>4249</v>
          </cell>
          <cell r="H264">
            <v>3920</v>
          </cell>
          <cell r="I264">
            <v>2420</v>
          </cell>
          <cell r="J264">
            <v>807</v>
          </cell>
          <cell r="K264">
            <v>3086</v>
          </cell>
          <cell r="L264">
            <v>16844</v>
          </cell>
          <cell r="M264">
            <v>2782</v>
          </cell>
          <cell r="N264">
            <v>81094</v>
          </cell>
          <cell r="O264">
            <v>36033</v>
          </cell>
          <cell r="P264">
            <v>1194</v>
          </cell>
          <cell r="Q264">
            <v>862</v>
          </cell>
          <cell r="R264">
            <v>283</v>
          </cell>
          <cell r="S264">
            <v>470</v>
          </cell>
          <cell r="T264">
            <v>276</v>
          </cell>
          <cell r="U264">
            <v>1874</v>
          </cell>
          <cell r="V264">
            <v>1215</v>
          </cell>
          <cell r="W264">
            <v>119</v>
          </cell>
          <cell r="X264">
            <v>194</v>
          </cell>
          <cell r="Y264">
            <v>14852</v>
          </cell>
          <cell r="Z264">
            <v>3151</v>
          </cell>
          <cell r="AA264">
            <v>71368</v>
          </cell>
        </row>
        <row r="265">
          <cell r="A265">
            <v>37257</v>
          </cell>
          <cell r="B265">
            <v>12252</v>
          </cell>
          <cell r="C265">
            <v>1075</v>
          </cell>
          <cell r="D265">
            <v>12265</v>
          </cell>
          <cell r="E265">
            <v>2651</v>
          </cell>
          <cell r="F265">
            <v>814</v>
          </cell>
          <cell r="G265">
            <v>4607</v>
          </cell>
          <cell r="H265">
            <v>4016</v>
          </cell>
          <cell r="I265">
            <v>2747</v>
          </cell>
          <cell r="J265">
            <v>872</v>
          </cell>
          <cell r="K265">
            <v>3124</v>
          </cell>
          <cell r="L265">
            <v>17199</v>
          </cell>
          <cell r="M265">
            <v>2917</v>
          </cell>
          <cell r="N265">
            <v>84422</v>
          </cell>
          <cell r="O265">
            <v>33207</v>
          </cell>
          <cell r="P265">
            <v>1176</v>
          </cell>
          <cell r="Q265">
            <v>878</v>
          </cell>
          <cell r="R265">
            <v>271</v>
          </cell>
          <cell r="S265">
            <v>456</v>
          </cell>
          <cell r="T265">
            <v>257</v>
          </cell>
          <cell r="U265">
            <v>1831</v>
          </cell>
          <cell r="V265">
            <v>1212</v>
          </cell>
          <cell r="W265">
            <v>117</v>
          </cell>
          <cell r="X265">
            <v>188</v>
          </cell>
          <cell r="Y265">
            <v>14706</v>
          </cell>
          <cell r="Z265">
            <v>3096</v>
          </cell>
          <cell r="AA265">
            <v>68083</v>
          </cell>
        </row>
        <row r="266">
          <cell r="A266">
            <v>37288</v>
          </cell>
          <cell r="B266">
            <v>12441</v>
          </cell>
          <cell r="C266">
            <v>1072</v>
          </cell>
          <cell r="D266">
            <v>12815</v>
          </cell>
          <cell r="E266">
            <v>2642</v>
          </cell>
          <cell r="F266">
            <v>817</v>
          </cell>
          <cell r="G266">
            <v>5056</v>
          </cell>
          <cell r="H266">
            <v>4093</v>
          </cell>
          <cell r="I266">
            <v>2884</v>
          </cell>
          <cell r="J266">
            <v>883</v>
          </cell>
          <cell r="K266">
            <v>3253</v>
          </cell>
          <cell r="L266">
            <v>17563</v>
          </cell>
          <cell r="M266">
            <v>2974</v>
          </cell>
          <cell r="N266">
            <v>86314</v>
          </cell>
          <cell r="O266">
            <v>29729</v>
          </cell>
          <cell r="P266">
            <v>1166</v>
          </cell>
          <cell r="Q266">
            <v>906</v>
          </cell>
          <cell r="R266">
            <v>269</v>
          </cell>
          <cell r="S266">
            <v>483</v>
          </cell>
          <cell r="T266">
            <v>257</v>
          </cell>
          <cell r="U266">
            <v>1806</v>
          </cell>
          <cell r="V266">
            <v>1223</v>
          </cell>
          <cell r="W266">
            <v>114</v>
          </cell>
          <cell r="X266">
            <v>203</v>
          </cell>
          <cell r="Y266">
            <v>14625</v>
          </cell>
          <cell r="Z266">
            <v>3020</v>
          </cell>
          <cell r="AA266">
            <v>64322</v>
          </cell>
        </row>
        <row r="267">
          <cell r="A267">
            <v>37316</v>
          </cell>
          <cell r="B267">
            <v>12639</v>
          </cell>
          <cell r="C267">
            <v>1082</v>
          </cell>
          <cell r="D267">
            <v>13387</v>
          </cell>
          <cell r="E267">
            <v>2679</v>
          </cell>
          <cell r="F267">
            <v>820</v>
          </cell>
          <cell r="G267">
            <v>5365</v>
          </cell>
          <cell r="H267">
            <v>4137</v>
          </cell>
          <cell r="I267">
            <v>2999</v>
          </cell>
          <cell r="J267">
            <v>907</v>
          </cell>
          <cell r="K267">
            <v>3315</v>
          </cell>
          <cell r="L267">
            <v>17748</v>
          </cell>
          <cell r="M267">
            <v>3033</v>
          </cell>
          <cell r="N267">
            <v>88365</v>
          </cell>
          <cell r="O267">
            <v>28734</v>
          </cell>
          <cell r="P267">
            <v>1166</v>
          </cell>
          <cell r="Q267">
            <v>931</v>
          </cell>
          <cell r="R267">
            <v>267</v>
          </cell>
          <cell r="S267">
            <v>471</v>
          </cell>
          <cell r="T267">
            <v>259</v>
          </cell>
          <cell r="U267">
            <v>1796</v>
          </cell>
          <cell r="V267">
            <v>1213</v>
          </cell>
          <cell r="W267">
            <v>117</v>
          </cell>
          <cell r="X267">
            <v>202</v>
          </cell>
          <cell r="Y267">
            <v>14314</v>
          </cell>
          <cell r="Z267">
            <v>2898</v>
          </cell>
          <cell r="AA267">
            <v>62730</v>
          </cell>
        </row>
        <row r="268">
          <cell r="A268">
            <v>37347</v>
          </cell>
          <cell r="B268">
            <v>12710</v>
          </cell>
          <cell r="C268">
            <v>1088</v>
          </cell>
          <cell r="D268">
            <v>14135</v>
          </cell>
          <cell r="E268">
            <v>2639</v>
          </cell>
          <cell r="F268">
            <v>839</v>
          </cell>
          <cell r="G268">
            <v>5592</v>
          </cell>
          <cell r="H268">
            <v>4117</v>
          </cell>
          <cell r="I268">
            <v>3086</v>
          </cell>
          <cell r="J268">
            <v>928</v>
          </cell>
          <cell r="K268">
            <v>3366</v>
          </cell>
          <cell r="L268">
            <v>18010</v>
          </cell>
          <cell r="M268">
            <v>3061</v>
          </cell>
          <cell r="N268">
            <v>89884</v>
          </cell>
          <cell r="O268">
            <v>28118</v>
          </cell>
          <cell r="P268">
            <v>1157</v>
          </cell>
          <cell r="Q268">
            <v>937</v>
          </cell>
          <cell r="R268">
            <v>268</v>
          </cell>
          <cell r="S268">
            <v>448</v>
          </cell>
          <cell r="T268">
            <v>270</v>
          </cell>
          <cell r="U268">
            <v>1807</v>
          </cell>
          <cell r="V268">
            <v>1241</v>
          </cell>
          <cell r="W268">
            <v>119</v>
          </cell>
          <cell r="X268">
            <v>215</v>
          </cell>
          <cell r="Y268">
            <v>14099</v>
          </cell>
          <cell r="Z268">
            <v>2809</v>
          </cell>
          <cell r="AA268">
            <v>61819</v>
          </cell>
        </row>
        <row r="269">
          <cell r="A269">
            <v>37377</v>
          </cell>
          <cell r="B269">
            <v>12921</v>
          </cell>
          <cell r="C269">
            <v>1119</v>
          </cell>
          <cell r="D269">
            <v>14475</v>
          </cell>
          <cell r="E269">
            <v>2649</v>
          </cell>
          <cell r="F269">
            <v>857</v>
          </cell>
          <cell r="G269">
            <v>5767</v>
          </cell>
          <cell r="H269">
            <v>4136</v>
          </cell>
          <cell r="I269">
            <v>3145</v>
          </cell>
          <cell r="J269">
            <v>960</v>
          </cell>
          <cell r="K269">
            <v>3379</v>
          </cell>
          <cell r="L269">
            <v>18261</v>
          </cell>
          <cell r="M269">
            <v>3090</v>
          </cell>
          <cell r="N269">
            <v>91182</v>
          </cell>
          <cell r="O269">
            <v>26559</v>
          </cell>
          <cell r="P269">
            <v>1143</v>
          </cell>
          <cell r="Q269">
            <v>970</v>
          </cell>
          <cell r="R269">
            <v>281</v>
          </cell>
          <cell r="S269">
            <v>428</v>
          </cell>
          <cell r="T269">
            <v>273</v>
          </cell>
          <cell r="U269">
            <v>1813</v>
          </cell>
          <cell r="V269">
            <v>1272</v>
          </cell>
          <cell r="W269">
            <v>118</v>
          </cell>
          <cell r="X269">
            <v>226</v>
          </cell>
          <cell r="Y269">
            <v>13765</v>
          </cell>
          <cell r="Z269">
            <v>2775</v>
          </cell>
          <cell r="AA269">
            <v>59951</v>
          </cell>
        </row>
        <row r="270">
          <cell r="A270">
            <v>37408</v>
          </cell>
          <cell r="B270">
            <v>13059</v>
          </cell>
          <cell r="C270">
            <v>1151</v>
          </cell>
          <cell r="D270">
            <v>14762</v>
          </cell>
          <cell r="E270">
            <v>2656</v>
          </cell>
          <cell r="F270">
            <v>856</v>
          </cell>
          <cell r="G270">
            <v>6066</v>
          </cell>
          <cell r="H270">
            <v>4150</v>
          </cell>
          <cell r="I270">
            <v>3226</v>
          </cell>
          <cell r="J270">
            <v>982</v>
          </cell>
          <cell r="K270">
            <v>3407</v>
          </cell>
          <cell r="L270">
            <v>18402</v>
          </cell>
          <cell r="M270">
            <v>3163</v>
          </cell>
          <cell r="N270">
            <v>92663</v>
          </cell>
          <cell r="O270">
            <v>26766</v>
          </cell>
          <cell r="P270">
            <v>1144</v>
          </cell>
          <cell r="Q270">
            <v>1006</v>
          </cell>
          <cell r="R270">
            <v>280</v>
          </cell>
          <cell r="S270">
            <v>447</v>
          </cell>
          <cell r="T270">
            <v>280</v>
          </cell>
          <cell r="U270">
            <v>1807</v>
          </cell>
          <cell r="V270">
            <v>1316</v>
          </cell>
          <cell r="W270">
            <v>126</v>
          </cell>
          <cell r="X270">
            <v>228</v>
          </cell>
          <cell r="Y270">
            <v>13482</v>
          </cell>
          <cell r="Z270">
            <v>2650</v>
          </cell>
          <cell r="AA270">
            <v>59848</v>
          </cell>
        </row>
        <row r="271">
          <cell r="A271">
            <v>37438</v>
          </cell>
          <cell r="B271">
            <v>13046</v>
          </cell>
          <cell r="C271">
            <v>1174</v>
          </cell>
          <cell r="D271">
            <v>15245</v>
          </cell>
          <cell r="E271">
            <v>2579</v>
          </cell>
          <cell r="F271">
            <v>949</v>
          </cell>
          <cell r="G271">
            <v>6420</v>
          </cell>
          <cell r="H271">
            <v>4098</v>
          </cell>
          <cell r="I271">
            <v>3380</v>
          </cell>
          <cell r="J271">
            <v>962</v>
          </cell>
          <cell r="K271">
            <v>3385</v>
          </cell>
          <cell r="L271">
            <v>18614</v>
          </cell>
          <cell r="M271">
            <v>3167</v>
          </cell>
          <cell r="N271">
            <v>93927</v>
          </cell>
          <cell r="O271">
            <v>26448</v>
          </cell>
          <cell r="P271">
            <v>1121</v>
          </cell>
          <cell r="Q271">
            <v>1037</v>
          </cell>
          <cell r="R271">
            <v>282</v>
          </cell>
          <cell r="S271">
            <v>465</v>
          </cell>
          <cell r="T271">
            <v>297</v>
          </cell>
          <cell r="U271">
            <v>1757</v>
          </cell>
          <cell r="V271">
            <v>1388</v>
          </cell>
          <cell r="W271">
            <v>132</v>
          </cell>
          <cell r="X271">
            <v>232</v>
          </cell>
          <cell r="Y271">
            <v>13296</v>
          </cell>
          <cell r="Z271">
            <v>2613</v>
          </cell>
          <cell r="AA271">
            <v>59346</v>
          </cell>
        </row>
        <row r="272">
          <cell r="A272">
            <v>37469</v>
          </cell>
          <cell r="B272">
            <v>13086</v>
          </cell>
          <cell r="C272">
            <v>1209</v>
          </cell>
          <cell r="D272">
            <v>15473</v>
          </cell>
          <cell r="E272">
            <v>2511</v>
          </cell>
          <cell r="F272">
            <v>943</v>
          </cell>
          <cell r="G272">
            <v>6586</v>
          </cell>
          <cell r="H272">
            <v>4091</v>
          </cell>
          <cell r="I272">
            <v>3388</v>
          </cell>
          <cell r="J272">
            <v>980</v>
          </cell>
          <cell r="K272">
            <v>3422</v>
          </cell>
          <cell r="L272">
            <v>18831</v>
          </cell>
          <cell r="M272">
            <v>3205</v>
          </cell>
          <cell r="N272">
            <v>94980</v>
          </cell>
          <cell r="O272">
            <v>26203</v>
          </cell>
          <cell r="P272">
            <v>1132</v>
          </cell>
          <cell r="Q272">
            <v>1025</v>
          </cell>
          <cell r="R272">
            <v>287</v>
          </cell>
          <cell r="S272">
            <v>454</v>
          </cell>
          <cell r="T272">
            <v>300</v>
          </cell>
          <cell r="U272">
            <v>1752</v>
          </cell>
          <cell r="V272">
            <v>1388</v>
          </cell>
          <cell r="W272">
            <v>142</v>
          </cell>
          <cell r="X272">
            <v>232</v>
          </cell>
          <cell r="Y272">
            <v>13148</v>
          </cell>
          <cell r="Z272">
            <v>2510</v>
          </cell>
          <cell r="AA272">
            <v>58777</v>
          </cell>
        </row>
        <row r="273">
          <cell r="A273">
            <v>37500</v>
          </cell>
          <cell r="B273">
            <v>13007</v>
          </cell>
          <cell r="C273">
            <v>1210</v>
          </cell>
          <cell r="D273">
            <v>15657</v>
          </cell>
          <cell r="E273">
            <v>2513</v>
          </cell>
          <cell r="F273">
            <v>990</v>
          </cell>
          <cell r="G273">
            <v>6761</v>
          </cell>
          <cell r="H273">
            <v>4099</v>
          </cell>
          <cell r="I273">
            <v>3387</v>
          </cell>
          <cell r="J273">
            <v>1013</v>
          </cell>
          <cell r="K273">
            <v>3328</v>
          </cell>
          <cell r="L273">
            <v>18907</v>
          </cell>
          <cell r="M273">
            <v>3207</v>
          </cell>
          <cell r="N273">
            <v>95417</v>
          </cell>
          <cell r="O273">
            <v>25852</v>
          </cell>
          <cell r="P273">
            <v>1146</v>
          </cell>
          <cell r="Q273">
            <v>1065</v>
          </cell>
          <cell r="R273">
            <v>295</v>
          </cell>
          <cell r="S273">
            <v>443</v>
          </cell>
          <cell r="T273">
            <v>279</v>
          </cell>
          <cell r="U273">
            <v>1774</v>
          </cell>
          <cell r="V273">
            <v>1410</v>
          </cell>
          <cell r="W273">
            <v>150</v>
          </cell>
          <cell r="X273">
            <v>238</v>
          </cell>
          <cell r="Y273">
            <v>13035</v>
          </cell>
          <cell r="Z273">
            <v>2497</v>
          </cell>
          <cell r="AA273">
            <v>58307</v>
          </cell>
        </row>
        <row r="274">
          <cell r="A274">
            <v>37530</v>
          </cell>
          <cell r="B274">
            <v>12893</v>
          </cell>
          <cell r="C274">
            <v>1222</v>
          </cell>
          <cell r="D274">
            <v>15826</v>
          </cell>
          <cell r="E274">
            <v>2453</v>
          </cell>
          <cell r="F274">
            <v>1016</v>
          </cell>
          <cell r="G274">
            <v>6840</v>
          </cell>
          <cell r="H274">
            <v>4089</v>
          </cell>
          <cell r="I274">
            <v>3436</v>
          </cell>
          <cell r="J274">
            <v>1086</v>
          </cell>
          <cell r="K274">
            <v>3240</v>
          </cell>
          <cell r="L274">
            <v>18834</v>
          </cell>
          <cell r="M274">
            <v>3169</v>
          </cell>
          <cell r="N274">
            <v>95555</v>
          </cell>
          <cell r="O274">
            <v>25650</v>
          </cell>
          <cell r="P274">
            <v>1132</v>
          </cell>
          <cell r="Q274">
            <v>1083</v>
          </cell>
          <cell r="R274">
            <v>277</v>
          </cell>
          <cell r="S274">
            <v>448</v>
          </cell>
          <cell r="T274">
            <v>280</v>
          </cell>
          <cell r="U274">
            <v>1775</v>
          </cell>
          <cell r="V274">
            <v>1424</v>
          </cell>
          <cell r="W274">
            <v>158</v>
          </cell>
          <cell r="X274">
            <v>235</v>
          </cell>
          <cell r="Y274">
            <v>13026</v>
          </cell>
          <cell r="Z274">
            <v>2458</v>
          </cell>
          <cell r="AA274">
            <v>58085</v>
          </cell>
        </row>
        <row r="275">
          <cell r="A275">
            <v>37561</v>
          </cell>
          <cell r="B275">
            <v>12979</v>
          </cell>
          <cell r="C275">
            <v>1256</v>
          </cell>
          <cell r="D275">
            <v>15942</v>
          </cell>
          <cell r="E275">
            <v>2413</v>
          </cell>
          <cell r="F275">
            <v>1037</v>
          </cell>
          <cell r="G275">
            <v>6869</v>
          </cell>
          <cell r="H275">
            <v>4128</v>
          </cell>
          <cell r="I275">
            <v>3450</v>
          </cell>
          <cell r="J275">
            <v>1167</v>
          </cell>
          <cell r="K275">
            <v>3094</v>
          </cell>
          <cell r="L275">
            <v>18936</v>
          </cell>
          <cell r="M275">
            <v>3222</v>
          </cell>
          <cell r="N275">
            <v>96071</v>
          </cell>
          <cell r="O275">
            <v>25443</v>
          </cell>
          <cell r="P275">
            <v>1121</v>
          </cell>
          <cell r="Q275">
            <v>1165</v>
          </cell>
          <cell r="R275">
            <v>267</v>
          </cell>
          <cell r="S275">
            <v>460</v>
          </cell>
          <cell r="T275">
            <v>277</v>
          </cell>
          <cell r="U275">
            <v>1749</v>
          </cell>
          <cell r="V275">
            <v>1452</v>
          </cell>
          <cell r="W275">
            <v>151</v>
          </cell>
          <cell r="X275">
            <v>251</v>
          </cell>
          <cell r="Y275">
            <v>12952</v>
          </cell>
          <cell r="Z275">
            <v>2393</v>
          </cell>
          <cell r="AA275">
            <v>57886</v>
          </cell>
        </row>
        <row r="276">
          <cell r="A276">
            <v>37591</v>
          </cell>
          <cell r="B276">
            <v>13018</v>
          </cell>
          <cell r="C276">
            <v>1271</v>
          </cell>
          <cell r="D276">
            <v>15931</v>
          </cell>
          <cell r="E276">
            <v>2283</v>
          </cell>
          <cell r="F276">
            <v>1034</v>
          </cell>
          <cell r="G276">
            <v>6860</v>
          </cell>
          <cell r="H276">
            <v>4099</v>
          </cell>
          <cell r="I276">
            <v>3503</v>
          </cell>
          <cell r="J276">
            <v>1162</v>
          </cell>
          <cell r="K276">
            <v>3053</v>
          </cell>
          <cell r="L276">
            <v>18835</v>
          </cell>
          <cell r="M276">
            <v>3244</v>
          </cell>
          <cell r="N276">
            <v>95951</v>
          </cell>
          <cell r="O276">
            <v>25070</v>
          </cell>
          <cell r="P276">
            <v>1113</v>
          </cell>
          <cell r="Q276">
            <v>1186</v>
          </cell>
          <cell r="R276">
            <v>237</v>
          </cell>
          <cell r="S276">
            <v>470</v>
          </cell>
          <cell r="T276">
            <v>279</v>
          </cell>
          <cell r="U276">
            <v>1830</v>
          </cell>
          <cell r="V276">
            <v>1624</v>
          </cell>
          <cell r="W276">
            <v>154</v>
          </cell>
          <cell r="X276">
            <v>272</v>
          </cell>
          <cell r="Y276">
            <v>12922</v>
          </cell>
          <cell r="Z276">
            <v>2373</v>
          </cell>
          <cell r="AA276">
            <v>57753</v>
          </cell>
        </row>
        <row r="277">
          <cell r="A277">
            <v>37622</v>
          </cell>
          <cell r="B277">
            <v>13087</v>
          </cell>
          <cell r="C277">
            <v>1309</v>
          </cell>
          <cell r="D277">
            <v>15685</v>
          </cell>
          <cell r="E277">
            <v>2273</v>
          </cell>
          <cell r="F277">
            <v>1025</v>
          </cell>
          <cell r="G277">
            <v>6779</v>
          </cell>
          <cell r="H277">
            <v>4114</v>
          </cell>
          <cell r="I277">
            <v>3721</v>
          </cell>
          <cell r="J277">
            <v>1174</v>
          </cell>
          <cell r="K277">
            <v>2876</v>
          </cell>
          <cell r="L277">
            <v>19161</v>
          </cell>
          <cell r="M277">
            <v>3264</v>
          </cell>
          <cell r="N277">
            <v>96238</v>
          </cell>
          <cell r="O277">
            <v>24834</v>
          </cell>
          <cell r="P277">
            <v>1089</v>
          </cell>
          <cell r="Q277">
            <v>1231</v>
          </cell>
          <cell r="R277">
            <v>265</v>
          </cell>
          <cell r="S277">
            <v>488</v>
          </cell>
          <cell r="T277">
            <v>285</v>
          </cell>
          <cell r="U277">
            <v>1841</v>
          </cell>
          <cell r="V277">
            <v>1623</v>
          </cell>
          <cell r="W277">
            <v>160</v>
          </cell>
          <cell r="X277">
            <v>282</v>
          </cell>
          <cell r="Y277">
            <v>12722</v>
          </cell>
          <cell r="Z277">
            <v>2299</v>
          </cell>
          <cell r="AA277">
            <v>57191</v>
          </cell>
        </row>
        <row r="278">
          <cell r="A278">
            <v>37653</v>
          </cell>
          <cell r="B278">
            <v>13227</v>
          </cell>
          <cell r="C278">
            <v>1339</v>
          </cell>
          <cell r="D278">
            <v>17394</v>
          </cell>
          <cell r="E278">
            <v>2244</v>
          </cell>
          <cell r="F278">
            <v>1028</v>
          </cell>
          <cell r="G278">
            <v>6676</v>
          </cell>
          <cell r="H278">
            <v>4152</v>
          </cell>
          <cell r="I278">
            <v>3805</v>
          </cell>
          <cell r="J278">
            <v>1159</v>
          </cell>
          <cell r="K278">
            <v>2746</v>
          </cell>
          <cell r="L278">
            <v>19460</v>
          </cell>
          <cell r="M278">
            <v>3326</v>
          </cell>
          <cell r="N278">
            <v>98723</v>
          </cell>
          <cell r="O278">
            <v>24727</v>
          </cell>
          <cell r="P278">
            <v>1096</v>
          </cell>
          <cell r="Q278">
            <v>1231</v>
          </cell>
          <cell r="R278">
            <v>285</v>
          </cell>
          <cell r="S278">
            <v>476</v>
          </cell>
          <cell r="T278">
            <v>308</v>
          </cell>
          <cell r="U278">
            <v>1839</v>
          </cell>
          <cell r="V278">
            <v>1635</v>
          </cell>
          <cell r="W278">
            <v>166</v>
          </cell>
          <cell r="X278">
            <v>292</v>
          </cell>
          <cell r="Y278">
            <v>12597</v>
          </cell>
          <cell r="Z278">
            <v>2343</v>
          </cell>
          <cell r="AA278">
            <v>57166</v>
          </cell>
        </row>
        <row r="279">
          <cell r="A279">
            <v>37681</v>
          </cell>
          <cell r="B279">
            <v>13389</v>
          </cell>
          <cell r="C279">
            <v>1369</v>
          </cell>
          <cell r="D279">
            <v>17147</v>
          </cell>
          <cell r="E279">
            <v>2241</v>
          </cell>
          <cell r="F279">
            <v>1037</v>
          </cell>
          <cell r="G279">
            <v>6647</v>
          </cell>
          <cell r="H279">
            <v>4127</v>
          </cell>
          <cell r="I279">
            <v>3811</v>
          </cell>
          <cell r="J279">
            <v>1175</v>
          </cell>
          <cell r="K279">
            <v>2705</v>
          </cell>
          <cell r="L279">
            <v>19648</v>
          </cell>
          <cell r="M279">
            <v>3347</v>
          </cell>
          <cell r="N279">
            <v>98671</v>
          </cell>
          <cell r="O279">
            <v>24647</v>
          </cell>
          <cell r="P279">
            <v>1087</v>
          </cell>
          <cell r="Q279">
            <v>1279</v>
          </cell>
          <cell r="R279">
            <v>304</v>
          </cell>
          <cell r="S279">
            <v>488</v>
          </cell>
          <cell r="T279">
            <v>325</v>
          </cell>
          <cell r="U279">
            <v>1865</v>
          </cell>
          <cell r="V279">
            <v>1660</v>
          </cell>
          <cell r="W279">
            <v>169</v>
          </cell>
          <cell r="X279">
            <v>307</v>
          </cell>
          <cell r="Y279">
            <v>12438</v>
          </cell>
          <cell r="Z279">
            <v>2361</v>
          </cell>
          <cell r="AA279">
            <v>57079</v>
          </cell>
        </row>
        <row r="280">
          <cell r="A280">
            <v>37712</v>
          </cell>
          <cell r="B280">
            <v>13473</v>
          </cell>
          <cell r="C280">
            <v>1374</v>
          </cell>
          <cell r="D280">
            <v>16646</v>
          </cell>
          <cell r="E280">
            <v>2199</v>
          </cell>
          <cell r="F280">
            <v>1057</v>
          </cell>
          <cell r="G280">
            <v>6573</v>
          </cell>
          <cell r="H280">
            <v>4180</v>
          </cell>
          <cell r="I280">
            <v>3803</v>
          </cell>
          <cell r="J280">
            <v>1166</v>
          </cell>
          <cell r="K280">
            <v>2591</v>
          </cell>
          <cell r="L280">
            <v>19823</v>
          </cell>
          <cell r="M280">
            <v>3380</v>
          </cell>
          <cell r="N280">
            <v>98154</v>
          </cell>
          <cell r="O280">
            <v>24121</v>
          </cell>
          <cell r="P280">
            <v>1110</v>
          </cell>
          <cell r="Q280">
            <v>1293</v>
          </cell>
          <cell r="R280">
            <v>305</v>
          </cell>
          <cell r="S280">
            <v>482</v>
          </cell>
          <cell r="T280">
            <v>317</v>
          </cell>
          <cell r="U280">
            <v>1842</v>
          </cell>
          <cell r="V280">
            <v>1670</v>
          </cell>
          <cell r="W280">
            <v>165</v>
          </cell>
          <cell r="X280">
            <v>292</v>
          </cell>
          <cell r="Y280">
            <v>12122</v>
          </cell>
          <cell r="Z280">
            <v>2386</v>
          </cell>
          <cell r="AA280">
            <v>56107</v>
          </cell>
        </row>
        <row r="281">
          <cell r="A281">
            <v>37742</v>
          </cell>
          <cell r="B281">
            <v>13604</v>
          </cell>
          <cell r="C281">
            <v>1371</v>
          </cell>
          <cell r="D281">
            <v>16461</v>
          </cell>
          <cell r="E281">
            <v>2183</v>
          </cell>
          <cell r="F281">
            <v>1065</v>
          </cell>
          <cell r="G281">
            <v>6554</v>
          </cell>
          <cell r="H281">
            <v>4184</v>
          </cell>
          <cell r="I281">
            <v>3782</v>
          </cell>
          <cell r="J281">
            <v>1149</v>
          </cell>
          <cell r="K281">
            <v>2503</v>
          </cell>
          <cell r="L281">
            <v>19943</v>
          </cell>
          <cell r="M281">
            <v>3381</v>
          </cell>
          <cell r="N281">
            <v>98002</v>
          </cell>
          <cell r="O281">
            <v>23823</v>
          </cell>
          <cell r="P281">
            <v>1114</v>
          </cell>
          <cell r="Q281">
            <v>1290</v>
          </cell>
          <cell r="R281">
            <v>313</v>
          </cell>
          <cell r="S281">
            <v>485</v>
          </cell>
          <cell r="T281">
            <v>315</v>
          </cell>
          <cell r="U281">
            <v>1867</v>
          </cell>
          <cell r="V281">
            <v>1685</v>
          </cell>
          <cell r="W281">
            <v>171</v>
          </cell>
          <cell r="X281">
            <v>279</v>
          </cell>
          <cell r="Y281">
            <v>11902</v>
          </cell>
          <cell r="Z281">
            <v>2334</v>
          </cell>
          <cell r="AA281">
            <v>55461</v>
          </cell>
        </row>
        <row r="282">
          <cell r="A282">
            <v>37773</v>
          </cell>
          <cell r="B282">
            <v>13610</v>
          </cell>
          <cell r="C282">
            <v>1348</v>
          </cell>
          <cell r="D282">
            <v>16117</v>
          </cell>
          <cell r="E282">
            <v>2231</v>
          </cell>
          <cell r="F282">
            <v>1086</v>
          </cell>
          <cell r="G282">
            <v>6407</v>
          </cell>
          <cell r="H282">
            <v>4189</v>
          </cell>
          <cell r="I282">
            <v>3707</v>
          </cell>
          <cell r="J282">
            <v>1125</v>
          </cell>
          <cell r="K282">
            <v>2394</v>
          </cell>
          <cell r="L282">
            <v>20185</v>
          </cell>
          <cell r="M282">
            <v>3318</v>
          </cell>
          <cell r="N282">
            <v>97250</v>
          </cell>
          <cell r="O282">
            <v>23283</v>
          </cell>
          <cell r="P282">
            <v>1096</v>
          </cell>
          <cell r="Q282">
            <v>1321</v>
          </cell>
          <cell r="R282">
            <v>318</v>
          </cell>
          <cell r="S282">
            <v>490</v>
          </cell>
          <cell r="T282">
            <v>332</v>
          </cell>
          <cell r="U282">
            <v>1872</v>
          </cell>
          <cell r="V282">
            <v>1696</v>
          </cell>
          <cell r="W282">
            <v>162</v>
          </cell>
          <cell r="X282">
            <v>291</v>
          </cell>
          <cell r="Y282">
            <v>11716</v>
          </cell>
          <cell r="Z282">
            <v>2336</v>
          </cell>
          <cell r="AA282">
            <v>54733</v>
          </cell>
        </row>
        <row r="283">
          <cell r="A283">
            <v>37803</v>
          </cell>
          <cell r="B283">
            <v>13765</v>
          </cell>
          <cell r="C283">
            <v>1401</v>
          </cell>
          <cell r="D283">
            <v>15712</v>
          </cell>
          <cell r="E283">
            <v>2246</v>
          </cell>
          <cell r="F283">
            <v>1144</v>
          </cell>
          <cell r="G283">
            <v>6247</v>
          </cell>
          <cell r="H283">
            <v>4180</v>
          </cell>
          <cell r="I283">
            <v>3690</v>
          </cell>
          <cell r="J283">
            <v>1151</v>
          </cell>
          <cell r="K283">
            <v>2256</v>
          </cell>
          <cell r="L283">
            <v>20355</v>
          </cell>
          <cell r="M283">
            <v>3402</v>
          </cell>
          <cell r="N283">
            <v>96819</v>
          </cell>
          <cell r="O283">
            <v>23201</v>
          </cell>
          <cell r="P283">
            <v>1146</v>
          </cell>
          <cell r="Q283">
            <v>1393</v>
          </cell>
          <cell r="R283">
            <v>314</v>
          </cell>
          <cell r="S283">
            <v>514</v>
          </cell>
          <cell r="T283">
            <v>329</v>
          </cell>
          <cell r="U283">
            <v>1886</v>
          </cell>
          <cell r="V283">
            <v>1803</v>
          </cell>
          <cell r="W283">
            <v>159</v>
          </cell>
          <cell r="X283">
            <v>290</v>
          </cell>
          <cell r="Y283">
            <v>11516</v>
          </cell>
          <cell r="Z283">
            <v>2302</v>
          </cell>
          <cell r="AA283">
            <v>54732</v>
          </cell>
        </row>
        <row r="284">
          <cell r="A284">
            <v>37834</v>
          </cell>
          <cell r="B284">
            <v>13871</v>
          </cell>
          <cell r="C284">
            <v>1416</v>
          </cell>
          <cell r="D284">
            <v>15096</v>
          </cell>
          <cell r="E284">
            <v>2294</v>
          </cell>
          <cell r="F284">
            <v>1158</v>
          </cell>
          <cell r="G284">
            <v>6137</v>
          </cell>
          <cell r="H284">
            <v>4190</v>
          </cell>
          <cell r="I284">
            <v>3594</v>
          </cell>
          <cell r="J284">
            <v>1116</v>
          </cell>
          <cell r="K284">
            <v>2160</v>
          </cell>
          <cell r="L284">
            <v>20607</v>
          </cell>
          <cell r="M284">
            <v>3456</v>
          </cell>
          <cell r="N284">
            <v>96245</v>
          </cell>
          <cell r="O284">
            <v>23354</v>
          </cell>
          <cell r="P284">
            <v>1181</v>
          </cell>
          <cell r="Q284">
            <v>1508</v>
          </cell>
          <cell r="R284">
            <v>308</v>
          </cell>
          <cell r="S284">
            <v>518</v>
          </cell>
          <cell r="T284">
            <v>342</v>
          </cell>
          <cell r="U284">
            <v>1913</v>
          </cell>
          <cell r="V284">
            <v>1847</v>
          </cell>
          <cell r="W284">
            <v>149</v>
          </cell>
          <cell r="X284">
            <v>290</v>
          </cell>
          <cell r="Y284">
            <v>11432</v>
          </cell>
          <cell r="Z284">
            <v>2302</v>
          </cell>
          <cell r="AA284">
            <v>55091</v>
          </cell>
        </row>
        <row r="285">
          <cell r="A285">
            <v>37865</v>
          </cell>
          <cell r="B285">
            <v>14083</v>
          </cell>
          <cell r="C285">
            <v>1416</v>
          </cell>
          <cell r="D285">
            <v>14535</v>
          </cell>
          <cell r="E285">
            <v>2269</v>
          </cell>
          <cell r="F285">
            <v>1185</v>
          </cell>
          <cell r="G285">
            <v>5836</v>
          </cell>
          <cell r="H285">
            <v>4218</v>
          </cell>
          <cell r="I285">
            <v>3580</v>
          </cell>
          <cell r="J285">
            <v>1067</v>
          </cell>
          <cell r="K285">
            <v>2075</v>
          </cell>
          <cell r="L285">
            <v>20910</v>
          </cell>
          <cell r="M285">
            <v>3548</v>
          </cell>
          <cell r="N285">
            <v>95540</v>
          </cell>
          <cell r="O285">
            <v>23393</v>
          </cell>
          <cell r="P285">
            <v>1186</v>
          </cell>
          <cell r="Q285">
            <v>1564</v>
          </cell>
          <cell r="R285">
            <v>310</v>
          </cell>
          <cell r="S285">
            <v>526</v>
          </cell>
          <cell r="T285">
            <v>370</v>
          </cell>
          <cell r="U285">
            <v>1921</v>
          </cell>
          <cell r="V285">
            <v>1926</v>
          </cell>
          <cell r="W285">
            <v>144</v>
          </cell>
          <cell r="X285">
            <v>276</v>
          </cell>
          <cell r="Y285">
            <v>11284</v>
          </cell>
          <cell r="Z285">
            <v>2298</v>
          </cell>
          <cell r="AA285">
            <v>55103</v>
          </cell>
        </row>
        <row r="286">
          <cell r="A286">
            <v>37895</v>
          </cell>
          <cell r="B286">
            <v>14149</v>
          </cell>
          <cell r="C286">
            <v>1412</v>
          </cell>
          <cell r="D286">
            <v>14062</v>
          </cell>
          <cell r="E286">
            <v>2263</v>
          </cell>
          <cell r="F286">
            <v>1182</v>
          </cell>
          <cell r="G286">
            <v>5594</v>
          </cell>
          <cell r="H286">
            <v>4196</v>
          </cell>
          <cell r="I286">
            <v>3494</v>
          </cell>
          <cell r="J286">
            <v>1013</v>
          </cell>
          <cell r="K286">
            <v>1994</v>
          </cell>
          <cell r="L286">
            <v>21181</v>
          </cell>
          <cell r="M286">
            <v>3631</v>
          </cell>
          <cell r="N286">
            <v>94913</v>
          </cell>
          <cell r="O286">
            <v>23713</v>
          </cell>
          <cell r="P286">
            <v>1185</v>
          </cell>
          <cell r="Q286">
            <v>1664</v>
          </cell>
          <cell r="R286">
            <v>320</v>
          </cell>
          <cell r="S286">
            <v>523</v>
          </cell>
          <cell r="T286">
            <v>376</v>
          </cell>
          <cell r="U286">
            <v>1938</v>
          </cell>
          <cell r="V286">
            <v>1958</v>
          </cell>
          <cell r="W286">
            <v>141</v>
          </cell>
          <cell r="X286">
            <v>287</v>
          </cell>
          <cell r="Y286">
            <v>11176</v>
          </cell>
          <cell r="Z286">
            <v>2314</v>
          </cell>
          <cell r="AA286">
            <v>55599</v>
          </cell>
        </row>
        <row r="287">
          <cell r="A287">
            <v>37926</v>
          </cell>
          <cell r="B287">
            <v>14165</v>
          </cell>
          <cell r="C287">
            <v>1373</v>
          </cell>
          <cell r="D287">
            <v>13488</v>
          </cell>
          <cell r="E287">
            <v>2284</v>
          </cell>
          <cell r="F287">
            <v>1186</v>
          </cell>
          <cell r="G287">
            <v>5404</v>
          </cell>
          <cell r="H287">
            <v>4127</v>
          </cell>
          <cell r="I287">
            <v>3379</v>
          </cell>
          <cell r="J287">
            <v>942</v>
          </cell>
          <cell r="K287">
            <v>1907</v>
          </cell>
          <cell r="L287">
            <v>21219</v>
          </cell>
          <cell r="M287">
            <v>3626</v>
          </cell>
          <cell r="N287">
            <v>93426</v>
          </cell>
          <cell r="O287">
            <v>24082</v>
          </cell>
          <cell r="P287">
            <v>1199</v>
          </cell>
          <cell r="Q287">
            <v>1835</v>
          </cell>
          <cell r="R287">
            <v>338</v>
          </cell>
          <cell r="S287">
            <v>531</v>
          </cell>
          <cell r="T287">
            <v>400</v>
          </cell>
          <cell r="U287">
            <v>1974</v>
          </cell>
          <cell r="V287">
            <v>2049</v>
          </cell>
          <cell r="W287">
            <v>144</v>
          </cell>
          <cell r="X287">
            <v>301</v>
          </cell>
          <cell r="Y287">
            <v>11217</v>
          </cell>
          <cell r="Z287">
            <v>2370</v>
          </cell>
          <cell r="AA287">
            <v>56654</v>
          </cell>
        </row>
        <row r="288">
          <cell r="A288">
            <v>37956</v>
          </cell>
          <cell r="B288">
            <v>14344</v>
          </cell>
          <cell r="C288">
            <v>1376</v>
          </cell>
          <cell r="D288">
            <v>13253</v>
          </cell>
          <cell r="E288">
            <v>2258</v>
          </cell>
          <cell r="F288">
            <v>1171</v>
          </cell>
          <cell r="G288">
            <v>5269</v>
          </cell>
          <cell r="H288">
            <v>4096</v>
          </cell>
          <cell r="I288">
            <v>3228</v>
          </cell>
          <cell r="J288">
            <v>893</v>
          </cell>
          <cell r="K288">
            <v>1882</v>
          </cell>
          <cell r="L288">
            <v>21317</v>
          </cell>
          <cell r="M288">
            <v>3573</v>
          </cell>
          <cell r="N288">
            <v>92660</v>
          </cell>
          <cell r="O288">
            <v>24569</v>
          </cell>
          <cell r="P288">
            <v>1222</v>
          </cell>
          <cell r="Q288">
            <v>1988</v>
          </cell>
          <cell r="R288">
            <v>361</v>
          </cell>
          <cell r="S288">
            <v>531</v>
          </cell>
          <cell r="T288">
            <v>414</v>
          </cell>
          <cell r="U288">
            <v>1907</v>
          </cell>
          <cell r="V288">
            <v>2434</v>
          </cell>
          <cell r="W288">
            <v>130</v>
          </cell>
          <cell r="X288">
            <v>300</v>
          </cell>
          <cell r="Y288">
            <v>11203</v>
          </cell>
          <cell r="Z288">
            <v>2393</v>
          </cell>
          <cell r="AA288">
            <v>57754</v>
          </cell>
        </row>
        <row r="289">
          <cell r="A289">
            <v>37987</v>
          </cell>
          <cell r="B289">
            <v>14584</v>
          </cell>
          <cell r="C289">
            <v>1386</v>
          </cell>
          <cell r="D289">
            <v>12589</v>
          </cell>
          <cell r="E289">
            <v>2140</v>
          </cell>
          <cell r="F289">
            <v>1205</v>
          </cell>
          <cell r="G289">
            <v>5076</v>
          </cell>
          <cell r="H289">
            <v>4017</v>
          </cell>
          <cell r="I289">
            <v>3037</v>
          </cell>
          <cell r="J289">
            <v>823</v>
          </cell>
          <cell r="K289">
            <v>1831</v>
          </cell>
          <cell r="L289">
            <v>21587</v>
          </cell>
          <cell r="M289">
            <v>3512</v>
          </cell>
          <cell r="N289">
            <v>91521</v>
          </cell>
          <cell r="O289">
            <v>24805</v>
          </cell>
          <cell r="P289">
            <v>1279</v>
          </cell>
          <cell r="Q289">
            <v>2050</v>
          </cell>
          <cell r="R289">
            <v>347</v>
          </cell>
          <cell r="S289">
            <v>534</v>
          </cell>
          <cell r="T289">
            <v>423</v>
          </cell>
          <cell r="U289">
            <v>1904</v>
          </cell>
          <cell r="V289">
            <v>2540</v>
          </cell>
          <cell r="W289">
            <v>118</v>
          </cell>
          <cell r="X289">
            <v>302</v>
          </cell>
          <cell r="Y289">
            <v>11105</v>
          </cell>
          <cell r="Z289">
            <v>2422</v>
          </cell>
          <cell r="AA289">
            <v>58195</v>
          </cell>
        </row>
        <row r="290">
          <cell r="A290">
            <v>38018</v>
          </cell>
          <cell r="B290">
            <v>14725</v>
          </cell>
          <cell r="C290">
            <v>1405</v>
          </cell>
          <cell r="D290">
            <v>10464</v>
          </cell>
          <cell r="E290">
            <v>2061</v>
          </cell>
          <cell r="F290">
            <v>1245</v>
          </cell>
          <cell r="G290">
            <v>4901</v>
          </cell>
          <cell r="H290">
            <v>3973</v>
          </cell>
          <cell r="I290">
            <v>2880</v>
          </cell>
          <cell r="J290">
            <v>785</v>
          </cell>
          <cell r="K290">
            <v>1714</v>
          </cell>
          <cell r="L290">
            <v>21580</v>
          </cell>
          <cell r="M290">
            <v>3492</v>
          </cell>
          <cell r="N290">
            <v>89120</v>
          </cell>
          <cell r="O290">
            <v>25348</v>
          </cell>
          <cell r="P290">
            <v>1276</v>
          </cell>
          <cell r="Q290">
            <v>2190</v>
          </cell>
          <cell r="R290">
            <v>342</v>
          </cell>
          <cell r="S290">
            <v>536</v>
          </cell>
          <cell r="T290">
            <v>442</v>
          </cell>
          <cell r="U290">
            <v>1925</v>
          </cell>
          <cell r="V290">
            <v>2620</v>
          </cell>
          <cell r="W290">
            <v>129</v>
          </cell>
          <cell r="X290">
            <v>314</v>
          </cell>
          <cell r="Y290">
            <v>11197</v>
          </cell>
          <cell r="Z290">
            <v>2407</v>
          </cell>
          <cell r="AA290">
            <v>59045</v>
          </cell>
        </row>
        <row r="291">
          <cell r="A291">
            <v>38047</v>
          </cell>
          <cell r="B291">
            <v>14666</v>
          </cell>
          <cell r="C291">
            <v>1421</v>
          </cell>
          <cell r="D291">
            <v>9682</v>
          </cell>
          <cell r="E291">
            <v>2012</v>
          </cell>
          <cell r="F291">
            <v>1278</v>
          </cell>
          <cell r="G291">
            <v>4591</v>
          </cell>
          <cell r="H291">
            <v>3929</v>
          </cell>
          <cell r="I291">
            <v>2756</v>
          </cell>
          <cell r="J291">
            <v>734</v>
          </cell>
          <cell r="K291">
            <v>1621</v>
          </cell>
          <cell r="L291">
            <v>21563</v>
          </cell>
          <cell r="M291">
            <v>3504</v>
          </cell>
          <cell r="N291">
            <v>87473</v>
          </cell>
          <cell r="O291">
            <v>25700</v>
          </cell>
          <cell r="P291">
            <v>1256</v>
          </cell>
          <cell r="Q291">
            <v>2311</v>
          </cell>
          <cell r="R291">
            <v>349</v>
          </cell>
          <cell r="S291">
            <v>546</v>
          </cell>
          <cell r="T291">
            <v>457</v>
          </cell>
          <cell r="U291">
            <v>1869</v>
          </cell>
          <cell r="V291">
            <v>2607</v>
          </cell>
          <cell r="W291">
            <v>121</v>
          </cell>
          <cell r="X291">
            <v>307</v>
          </cell>
          <cell r="Y291">
            <v>11220</v>
          </cell>
          <cell r="Z291">
            <v>2389</v>
          </cell>
          <cell r="AA291">
            <v>59495</v>
          </cell>
        </row>
        <row r="292">
          <cell r="A292">
            <v>38078</v>
          </cell>
          <cell r="B292">
            <v>14661</v>
          </cell>
          <cell r="C292">
            <v>1427</v>
          </cell>
          <cell r="D292">
            <v>9139</v>
          </cell>
          <cell r="E292">
            <v>2008</v>
          </cell>
          <cell r="F292">
            <v>1281</v>
          </cell>
          <cell r="G292">
            <v>4415</v>
          </cell>
          <cell r="H292">
            <v>3873</v>
          </cell>
          <cell r="I292">
            <v>2680</v>
          </cell>
          <cell r="J292">
            <v>695</v>
          </cell>
          <cell r="K292">
            <v>1544</v>
          </cell>
          <cell r="L292">
            <v>21380</v>
          </cell>
          <cell r="M292">
            <v>3444</v>
          </cell>
          <cell r="N292">
            <v>86187</v>
          </cell>
          <cell r="O292">
            <v>26048</v>
          </cell>
          <cell r="P292">
            <v>1227</v>
          </cell>
          <cell r="Q292">
            <v>2446</v>
          </cell>
          <cell r="R292">
            <v>355</v>
          </cell>
          <cell r="S292">
            <v>558</v>
          </cell>
          <cell r="T292">
            <v>459</v>
          </cell>
          <cell r="U292">
            <v>1929</v>
          </cell>
          <cell r="V292">
            <v>2635</v>
          </cell>
          <cell r="W292">
            <v>128</v>
          </cell>
          <cell r="X292">
            <v>331</v>
          </cell>
          <cell r="Y292">
            <v>11513</v>
          </cell>
          <cell r="Z292">
            <v>2400</v>
          </cell>
          <cell r="AA292">
            <v>60475</v>
          </cell>
        </row>
        <row r="293">
          <cell r="A293">
            <v>38108</v>
          </cell>
          <cell r="B293">
            <v>14594</v>
          </cell>
          <cell r="C293">
            <v>1420</v>
          </cell>
          <cell r="D293">
            <v>8703</v>
          </cell>
          <cell r="E293">
            <v>2010</v>
          </cell>
          <cell r="F293">
            <v>1284</v>
          </cell>
          <cell r="G293">
            <v>4167</v>
          </cell>
          <cell r="H293">
            <v>3875</v>
          </cell>
          <cell r="I293">
            <v>2586</v>
          </cell>
          <cell r="J293">
            <v>641</v>
          </cell>
          <cell r="K293">
            <v>1526</v>
          </cell>
          <cell r="L293">
            <v>21256</v>
          </cell>
          <cell r="M293">
            <v>3448</v>
          </cell>
          <cell r="N293">
            <v>85180</v>
          </cell>
          <cell r="O293">
            <v>26502</v>
          </cell>
          <cell r="P293">
            <v>1214</v>
          </cell>
          <cell r="Q293">
            <v>2589</v>
          </cell>
          <cell r="R293">
            <v>356</v>
          </cell>
          <cell r="S293">
            <v>559</v>
          </cell>
          <cell r="T293">
            <v>479</v>
          </cell>
          <cell r="U293">
            <v>1921</v>
          </cell>
          <cell r="V293">
            <v>2634</v>
          </cell>
          <cell r="W293">
            <v>129</v>
          </cell>
          <cell r="X293">
            <v>336</v>
          </cell>
          <cell r="Y293">
            <v>11578</v>
          </cell>
          <cell r="Z293">
            <v>2383</v>
          </cell>
          <cell r="AA293">
            <v>61197</v>
          </cell>
        </row>
        <row r="294">
          <cell r="A294">
            <v>38139</v>
          </cell>
          <cell r="B294">
            <v>14577</v>
          </cell>
          <cell r="C294">
            <v>1426</v>
          </cell>
          <cell r="D294">
            <v>8309</v>
          </cell>
          <cell r="E294">
            <v>1978</v>
          </cell>
          <cell r="F294">
            <v>1290</v>
          </cell>
          <cell r="G294">
            <v>3927</v>
          </cell>
          <cell r="H294">
            <v>3811</v>
          </cell>
          <cell r="I294">
            <v>2557</v>
          </cell>
          <cell r="J294">
            <v>615</v>
          </cell>
          <cell r="K294">
            <v>1481</v>
          </cell>
          <cell r="L294">
            <v>21238</v>
          </cell>
          <cell r="M294">
            <v>3490</v>
          </cell>
          <cell r="N294">
            <v>84285</v>
          </cell>
          <cell r="O294">
            <v>26999</v>
          </cell>
          <cell r="P294">
            <v>1230</v>
          </cell>
          <cell r="Q294">
            <v>2759</v>
          </cell>
          <cell r="R294">
            <v>350</v>
          </cell>
          <cell r="S294">
            <v>566</v>
          </cell>
          <cell r="T294">
            <v>489</v>
          </cell>
          <cell r="U294">
            <v>1928</v>
          </cell>
          <cell r="V294">
            <v>2631</v>
          </cell>
          <cell r="W294">
            <v>135</v>
          </cell>
          <cell r="X294">
            <v>342</v>
          </cell>
          <cell r="Y294">
            <v>11792</v>
          </cell>
          <cell r="Z294">
            <v>2397</v>
          </cell>
          <cell r="AA294">
            <v>62277</v>
          </cell>
        </row>
        <row r="295">
          <cell r="A295">
            <v>38169</v>
          </cell>
          <cell r="B295">
            <v>14558</v>
          </cell>
          <cell r="C295">
            <v>1411</v>
          </cell>
          <cell r="D295">
            <v>7692</v>
          </cell>
          <cell r="E295">
            <v>1984</v>
          </cell>
          <cell r="F295">
            <v>1303</v>
          </cell>
          <cell r="G295">
            <v>3633</v>
          </cell>
          <cell r="H295">
            <v>3795</v>
          </cell>
          <cell r="I295">
            <v>2467</v>
          </cell>
          <cell r="J295">
            <v>597</v>
          </cell>
          <cell r="K295">
            <v>1459</v>
          </cell>
          <cell r="L295">
            <v>21418</v>
          </cell>
          <cell r="M295">
            <v>3456</v>
          </cell>
          <cell r="N295">
            <v>83547</v>
          </cell>
          <cell r="O295">
            <v>27274</v>
          </cell>
          <cell r="P295">
            <v>1206</v>
          </cell>
          <cell r="Q295">
            <v>2946</v>
          </cell>
          <cell r="R295">
            <v>359</v>
          </cell>
          <cell r="S295">
            <v>572</v>
          </cell>
          <cell r="T295">
            <v>530</v>
          </cell>
          <cell r="U295">
            <v>1892</v>
          </cell>
          <cell r="V295">
            <v>2712</v>
          </cell>
          <cell r="W295">
            <v>138</v>
          </cell>
          <cell r="X295">
            <v>355</v>
          </cell>
          <cell r="Y295">
            <v>11923</v>
          </cell>
          <cell r="Z295">
            <v>2395</v>
          </cell>
          <cell r="AA295">
            <v>62975</v>
          </cell>
        </row>
        <row r="296">
          <cell r="A296">
            <v>38200</v>
          </cell>
          <cell r="B296">
            <v>14485</v>
          </cell>
          <cell r="C296">
            <v>1399</v>
          </cell>
          <cell r="D296">
            <v>7245</v>
          </cell>
          <cell r="E296">
            <v>1952</v>
          </cell>
          <cell r="F296">
            <v>1384</v>
          </cell>
          <cell r="G296">
            <v>3430</v>
          </cell>
          <cell r="H296">
            <v>3787</v>
          </cell>
          <cell r="I296">
            <v>2459</v>
          </cell>
          <cell r="J296">
            <v>611</v>
          </cell>
          <cell r="K296">
            <v>1404</v>
          </cell>
          <cell r="L296">
            <v>21444</v>
          </cell>
          <cell r="M296">
            <v>3401</v>
          </cell>
          <cell r="N296">
            <v>82499</v>
          </cell>
          <cell r="O296">
            <v>27488</v>
          </cell>
          <cell r="P296">
            <v>1192</v>
          </cell>
          <cell r="Q296">
            <v>3024</v>
          </cell>
          <cell r="R296">
            <v>377</v>
          </cell>
          <cell r="S296">
            <v>577</v>
          </cell>
          <cell r="T296">
            <v>555</v>
          </cell>
          <cell r="U296">
            <v>1841</v>
          </cell>
          <cell r="V296">
            <v>2669</v>
          </cell>
          <cell r="W296">
            <v>138</v>
          </cell>
          <cell r="X296">
            <v>359</v>
          </cell>
          <cell r="Y296">
            <v>11969</v>
          </cell>
          <cell r="Z296">
            <v>2365</v>
          </cell>
          <cell r="AA296">
            <v>63205</v>
          </cell>
        </row>
        <row r="297">
          <cell r="A297">
            <v>38231</v>
          </cell>
          <cell r="B297">
            <v>14370</v>
          </cell>
          <cell r="C297">
            <v>1426</v>
          </cell>
          <cell r="D297">
            <v>6795</v>
          </cell>
          <cell r="E297">
            <v>1948</v>
          </cell>
          <cell r="F297">
            <v>1430</v>
          </cell>
          <cell r="G297">
            <v>3325</v>
          </cell>
          <cell r="H297">
            <v>3733</v>
          </cell>
          <cell r="I297">
            <v>2347</v>
          </cell>
          <cell r="J297">
            <v>621</v>
          </cell>
          <cell r="K297">
            <v>1385</v>
          </cell>
          <cell r="L297">
            <v>21410</v>
          </cell>
          <cell r="M297">
            <v>3456</v>
          </cell>
          <cell r="N297">
            <v>81823</v>
          </cell>
          <cell r="O297">
            <v>27979</v>
          </cell>
          <cell r="P297">
            <v>1189</v>
          </cell>
          <cell r="Q297">
            <v>3097</v>
          </cell>
          <cell r="R297">
            <v>371</v>
          </cell>
          <cell r="S297">
            <v>580</v>
          </cell>
          <cell r="T297">
            <v>564</v>
          </cell>
          <cell r="U297">
            <v>1831</v>
          </cell>
          <cell r="V297">
            <v>2668</v>
          </cell>
          <cell r="W297">
            <v>131</v>
          </cell>
          <cell r="X297">
            <v>377</v>
          </cell>
          <cell r="Y297">
            <v>12072</v>
          </cell>
          <cell r="Z297">
            <v>2366</v>
          </cell>
          <cell r="AA297">
            <v>64066</v>
          </cell>
        </row>
        <row r="298">
          <cell r="A298">
            <v>38261</v>
          </cell>
          <cell r="B298">
            <v>14436</v>
          </cell>
          <cell r="C298">
            <v>1463</v>
          </cell>
          <cell r="D298">
            <v>6492</v>
          </cell>
          <cell r="E298">
            <v>2026</v>
          </cell>
          <cell r="F298">
            <v>1503</v>
          </cell>
          <cell r="G298">
            <v>3192</v>
          </cell>
          <cell r="H298">
            <v>3801</v>
          </cell>
          <cell r="I298">
            <v>2289</v>
          </cell>
          <cell r="J298">
            <v>609</v>
          </cell>
          <cell r="K298">
            <v>1395</v>
          </cell>
          <cell r="L298">
            <v>21266</v>
          </cell>
          <cell r="M298">
            <v>3433</v>
          </cell>
          <cell r="N298">
            <v>81347</v>
          </cell>
          <cell r="O298">
            <v>28286</v>
          </cell>
          <cell r="P298">
            <v>1207</v>
          </cell>
          <cell r="Q298">
            <v>3134</v>
          </cell>
          <cell r="R298">
            <v>391</v>
          </cell>
          <cell r="S298">
            <v>592</v>
          </cell>
          <cell r="T298">
            <v>590</v>
          </cell>
          <cell r="U298">
            <v>1820</v>
          </cell>
          <cell r="V298">
            <v>2673</v>
          </cell>
          <cell r="W298">
            <v>128</v>
          </cell>
          <cell r="X298">
            <v>361</v>
          </cell>
          <cell r="Y298">
            <v>12015</v>
          </cell>
          <cell r="Z298">
            <v>2358</v>
          </cell>
          <cell r="AA298">
            <v>64392</v>
          </cell>
        </row>
        <row r="299">
          <cell r="A299">
            <v>38292</v>
          </cell>
          <cell r="B299">
            <v>14338</v>
          </cell>
          <cell r="C299">
            <v>1497</v>
          </cell>
          <cell r="D299">
            <v>6266</v>
          </cell>
          <cell r="E299">
            <v>2061</v>
          </cell>
          <cell r="F299">
            <v>1526</v>
          </cell>
          <cell r="G299">
            <v>3057</v>
          </cell>
          <cell r="H299">
            <v>3791</v>
          </cell>
          <cell r="I299">
            <v>2254</v>
          </cell>
          <cell r="J299">
            <v>587</v>
          </cell>
          <cell r="K299">
            <v>1421</v>
          </cell>
          <cell r="L299">
            <v>21135</v>
          </cell>
          <cell r="M299">
            <v>3448</v>
          </cell>
          <cell r="N299">
            <v>80882</v>
          </cell>
          <cell r="O299">
            <v>28483</v>
          </cell>
          <cell r="P299">
            <v>1228</v>
          </cell>
          <cell r="Q299">
            <v>3231</v>
          </cell>
          <cell r="R299">
            <v>394</v>
          </cell>
          <cell r="S299">
            <v>586</v>
          </cell>
          <cell r="T299">
            <v>605</v>
          </cell>
          <cell r="U299">
            <v>1803</v>
          </cell>
          <cell r="V299">
            <v>2691</v>
          </cell>
          <cell r="W299">
            <v>127</v>
          </cell>
          <cell r="X299">
            <v>361</v>
          </cell>
          <cell r="Y299">
            <v>11960</v>
          </cell>
          <cell r="Z299">
            <v>2343</v>
          </cell>
          <cell r="AA299">
            <v>64548</v>
          </cell>
        </row>
        <row r="300">
          <cell r="A300">
            <v>38322</v>
          </cell>
          <cell r="B300">
            <v>14216</v>
          </cell>
          <cell r="C300">
            <v>1505</v>
          </cell>
          <cell r="D300">
            <v>6143</v>
          </cell>
          <cell r="E300">
            <v>2117</v>
          </cell>
          <cell r="F300">
            <v>1562</v>
          </cell>
          <cell r="G300">
            <v>3052</v>
          </cell>
          <cell r="H300">
            <v>3802</v>
          </cell>
          <cell r="I300">
            <v>2204</v>
          </cell>
          <cell r="J300">
            <v>597</v>
          </cell>
          <cell r="K300">
            <v>1391</v>
          </cell>
          <cell r="L300">
            <v>20981</v>
          </cell>
          <cell r="M300">
            <v>3451</v>
          </cell>
          <cell r="N300">
            <v>80479</v>
          </cell>
          <cell r="O300">
            <v>28938</v>
          </cell>
          <cell r="P300">
            <v>1247</v>
          </cell>
          <cell r="Q300">
            <v>3319</v>
          </cell>
          <cell r="R300">
            <v>398</v>
          </cell>
          <cell r="S300">
            <v>584</v>
          </cell>
          <cell r="T300">
            <v>603</v>
          </cell>
          <cell r="U300">
            <v>1836</v>
          </cell>
          <cell r="V300">
            <v>2884</v>
          </cell>
          <cell r="W300">
            <v>138</v>
          </cell>
          <cell r="X300">
            <v>378</v>
          </cell>
          <cell r="Y300">
            <v>11962</v>
          </cell>
          <cell r="Z300">
            <v>2331</v>
          </cell>
          <cell r="AA300">
            <v>65371</v>
          </cell>
        </row>
        <row r="301">
          <cell r="A301">
            <v>38353</v>
          </cell>
          <cell r="B301">
            <v>14189</v>
          </cell>
          <cell r="C301">
            <v>1536</v>
          </cell>
          <cell r="D301">
            <v>5613</v>
          </cell>
          <cell r="E301">
            <v>2189</v>
          </cell>
          <cell r="F301">
            <v>1594</v>
          </cell>
          <cell r="G301">
            <v>2980</v>
          </cell>
          <cell r="H301">
            <v>3802</v>
          </cell>
          <cell r="I301">
            <v>2046</v>
          </cell>
          <cell r="J301">
            <v>596</v>
          </cell>
          <cell r="K301">
            <v>1386</v>
          </cell>
          <cell r="L301">
            <v>20787</v>
          </cell>
          <cell r="M301">
            <v>3465</v>
          </cell>
          <cell r="N301">
            <v>79267</v>
          </cell>
          <cell r="O301">
            <v>29736</v>
          </cell>
          <cell r="P301">
            <v>1250</v>
          </cell>
          <cell r="Q301">
            <v>3380</v>
          </cell>
          <cell r="R301">
            <v>442</v>
          </cell>
          <cell r="S301">
            <v>563</v>
          </cell>
          <cell r="T301">
            <v>601</v>
          </cell>
          <cell r="U301">
            <v>1833</v>
          </cell>
          <cell r="V301">
            <v>2892</v>
          </cell>
          <cell r="W301">
            <v>140</v>
          </cell>
          <cell r="X301">
            <v>388</v>
          </cell>
          <cell r="Y301">
            <v>12083</v>
          </cell>
          <cell r="Z301">
            <v>2342</v>
          </cell>
          <cell r="AA301">
            <v>66459</v>
          </cell>
        </row>
        <row r="302">
          <cell r="A302">
            <v>38384</v>
          </cell>
          <cell r="B302">
            <v>14015</v>
          </cell>
          <cell r="C302">
            <v>1545</v>
          </cell>
          <cell r="D302">
            <v>4999</v>
          </cell>
          <cell r="E302">
            <v>2306</v>
          </cell>
          <cell r="F302">
            <v>1659</v>
          </cell>
          <cell r="G302">
            <v>2791</v>
          </cell>
          <cell r="H302">
            <v>3774</v>
          </cell>
          <cell r="I302">
            <v>2019</v>
          </cell>
          <cell r="J302">
            <v>601</v>
          </cell>
          <cell r="K302">
            <v>1369</v>
          </cell>
          <cell r="L302">
            <v>20842</v>
          </cell>
          <cell r="M302">
            <v>3510</v>
          </cell>
          <cell r="N302">
            <v>78242</v>
          </cell>
          <cell r="O302">
            <v>30338</v>
          </cell>
          <cell r="P302">
            <v>1261</v>
          </cell>
          <cell r="Q302">
            <v>3418</v>
          </cell>
          <cell r="R302">
            <v>439</v>
          </cell>
          <cell r="S302">
            <v>560</v>
          </cell>
          <cell r="T302">
            <v>595</v>
          </cell>
          <cell r="U302">
            <v>1807</v>
          </cell>
          <cell r="V302">
            <v>2953</v>
          </cell>
          <cell r="W302">
            <v>127</v>
          </cell>
          <cell r="X302">
            <v>360</v>
          </cell>
          <cell r="Y302">
            <v>11985</v>
          </cell>
          <cell r="Z302">
            <v>2358</v>
          </cell>
          <cell r="AA302">
            <v>67111</v>
          </cell>
        </row>
        <row r="303">
          <cell r="A303">
            <v>38412</v>
          </cell>
          <cell r="B303">
            <v>13877</v>
          </cell>
          <cell r="C303">
            <v>1526</v>
          </cell>
          <cell r="D303">
            <v>4901</v>
          </cell>
          <cell r="E303">
            <v>2365</v>
          </cell>
          <cell r="F303">
            <v>1690</v>
          </cell>
          <cell r="G303">
            <v>2787</v>
          </cell>
          <cell r="H303">
            <v>3748</v>
          </cell>
          <cell r="I303">
            <v>1966</v>
          </cell>
          <cell r="J303">
            <v>608</v>
          </cell>
          <cell r="K303">
            <v>1336</v>
          </cell>
          <cell r="L303">
            <v>20946</v>
          </cell>
          <cell r="M303">
            <v>3452</v>
          </cell>
          <cell r="N303">
            <v>78064</v>
          </cell>
          <cell r="O303">
            <v>31043</v>
          </cell>
          <cell r="P303">
            <v>1272</v>
          </cell>
          <cell r="Q303">
            <v>3441</v>
          </cell>
          <cell r="R303">
            <v>403</v>
          </cell>
          <cell r="S303">
            <v>553</v>
          </cell>
          <cell r="T303">
            <v>608</v>
          </cell>
          <cell r="U303">
            <v>1845</v>
          </cell>
          <cell r="V303">
            <v>2965</v>
          </cell>
          <cell r="W303">
            <v>128</v>
          </cell>
          <cell r="X303">
            <v>366</v>
          </cell>
          <cell r="Y303">
            <v>12045</v>
          </cell>
          <cell r="Z303">
            <v>2427</v>
          </cell>
          <cell r="AA303">
            <v>68051</v>
          </cell>
        </row>
        <row r="304">
          <cell r="A304">
            <v>38443</v>
          </cell>
          <cell r="B304">
            <v>13879</v>
          </cell>
          <cell r="C304">
            <v>1539</v>
          </cell>
          <cell r="D304">
            <v>4744</v>
          </cell>
          <cell r="E304">
            <v>2433</v>
          </cell>
          <cell r="F304">
            <v>1726</v>
          </cell>
          <cell r="G304">
            <v>2765</v>
          </cell>
          <cell r="H304">
            <v>3701</v>
          </cell>
          <cell r="I304">
            <v>1887</v>
          </cell>
          <cell r="J304">
            <v>648</v>
          </cell>
          <cell r="K304">
            <v>1347</v>
          </cell>
          <cell r="L304">
            <v>21277</v>
          </cell>
          <cell r="M304">
            <v>3507</v>
          </cell>
          <cell r="N304">
            <v>78511</v>
          </cell>
          <cell r="O304">
            <v>32065</v>
          </cell>
          <cell r="P304">
            <v>1296</v>
          </cell>
          <cell r="Q304">
            <v>3408</v>
          </cell>
          <cell r="R304">
            <v>413</v>
          </cell>
          <cell r="S304">
            <v>541</v>
          </cell>
          <cell r="T304">
            <v>629</v>
          </cell>
          <cell r="U304">
            <v>1836</v>
          </cell>
          <cell r="V304">
            <v>2926</v>
          </cell>
          <cell r="W304">
            <v>127</v>
          </cell>
          <cell r="X304">
            <v>364</v>
          </cell>
          <cell r="Y304">
            <v>12089</v>
          </cell>
          <cell r="Z304">
            <v>2426</v>
          </cell>
          <cell r="AA304">
            <v>69162</v>
          </cell>
        </row>
        <row r="305">
          <cell r="A305">
            <v>38473</v>
          </cell>
          <cell r="B305">
            <v>13749</v>
          </cell>
          <cell r="C305">
            <v>1556</v>
          </cell>
          <cell r="D305">
            <v>4673</v>
          </cell>
          <cell r="E305">
            <v>2480</v>
          </cell>
          <cell r="F305">
            <v>1740</v>
          </cell>
          <cell r="G305">
            <v>2735</v>
          </cell>
          <cell r="H305">
            <v>3678</v>
          </cell>
          <cell r="I305">
            <v>1904</v>
          </cell>
          <cell r="J305">
            <v>690</v>
          </cell>
          <cell r="K305">
            <v>1352</v>
          </cell>
          <cell r="L305">
            <v>21512</v>
          </cell>
          <cell r="M305">
            <v>3530</v>
          </cell>
          <cell r="N305">
            <v>78810</v>
          </cell>
          <cell r="O305">
            <v>32596</v>
          </cell>
          <cell r="P305">
            <v>1322</v>
          </cell>
          <cell r="Q305">
            <v>3378</v>
          </cell>
          <cell r="R305">
            <v>408</v>
          </cell>
          <cell r="S305">
            <v>553</v>
          </cell>
          <cell r="T305">
            <v>635</v>
          </cell>
          <cell r="U305">
            <v>1848</v>
          </cell>
          <cell r="V305">
            <v>2921</v>
          </cell>
          <cell r="W305">
            <v>115</v>
          </cell>
          <cell r="X305">
            <v>378</v>
          </cell>
          <cell r="Y305">
            <v>12217</v>
          </cell>
          <cell r="Z305">
            <v>2505</v>
          </cell>
          <cell r="AA305">
            <v>70011</v>
          </cell>
        </row>
        <row r="306">
          <cell r="A306">
            <v>38504</v>
          </cell>
          <cell r="B306">
            <v>13742</v>
          </cell>
          <cell r="C306">
            <v>1554</v>
          </cell>
          <cell r="D306">
            <v>4629</v>
          </cell>
          <cell r="E306">
            <v>2530</v>
          </cell>
          <cell r="F306">
            <v>1754</v>
          </cell>
          <cell r="G306">
            <v>2664</v>
          </cell>
          <cell r="H306">
            <v>3672</v>
          </cell>
          <cell r="I306">
            <v>1907</v>
          </cell>
          <cell r="J306">
            <v>718</v>
          </cell>
          <cell r="K306">
            <v>1388</v>
          </cell>
          <cell r="L306">
            <v>21573</v>
          </cell>
          <cell r="M306">
            <v>3587</v>
          </cell>
          <cell r="N306">
            <v>79139</v>
          </cell>
          <cell r="O306">
            <v>33019</v>
          </cell>
          <cell r="P306">
            <v>1374</v>
          </cell>
          <cell r="Q306">
            <v>3338</v>
          </cell>
          <cell r="R306">
            <v>441</v>
          </cell>
          <cell r="S306">
            <v>577</v>
          </cell>
          <cell r="T306">
            <v>647</v>
          </cell>
          <cell r="U306">
            <v>1866</v>
          </cell>
          <cell r="V306">
            <v>2889</v>
          </cell>
          <cell r="W306">
            <v>108</v>
          </cell>
          <cell r="X306">
            <v>376</v>
          </cell>
          <cell r="Y306">
            <v>12292</v>
          </cell>
          <cell r="Z306">
            <v>2536</v>
          </cell>
          <cell r="AA306">
            <v>70546</v>
          </cell>
        </row>
        <row r="307">
          <cell r="A307">
            <v>38534</v>
          </cell>
          <cell r="B307">
            <v>13769</v>
          </cell>
          <cell r="C307">
            <v>1561</v>
          </cell>
          <cell r="D307">
            <v>4375</v>
          </cell>
          <cell r="E307">
            <v>2614</v>
          </cell>
          <cell r="F307">
            <v>1810</v>
          </cell>
          <cell r="G307">
            <v>2631</v>
          </cell>
          <cell r="H307">
            <v>3632</v>
          </cell>
          <cell r="I307">
            <v>1848</v>
          </cell>
          <cell r="J307">
            <v>701</v>
          </cell>
          <cell r="K307">
            <v>1410</v>
          </cell>
          <cell r="L307">
            <v>21456</v>
          </cell>
          <cell r="M307">
            <v>3622</v>
          </cell>
          <cell r="N307">
            <v>78553</v>
          </cell>
          <cell r="O307">
            <v>33670</v>
          </cell>
          <cell r="P307">
            <v>1427</v>
          </cell>
          <cell r="Q307">
            <v>3342</v>
          </cell>
          <cell r="R307">
            <v>449</v>
          </cell>
          <cell r="S307">
            <v>656</v>
          </cell>
          <cell r="T307">
            <v>636</v>
          </cell>
          <cell r="U307">
            <v>1951</v>
          </cell>
          <cell r="V307">
            <v>2874</v>
          </cell>
          <cell r="W307">
            <v>101</v>
          </cell>
          <cell r="X307">
            <v>348</v>
          </cell>
          <cell r="Y307">
            <v>12302</v>
          </cell>
          <cell r="Z307">
            <v>2563</v>
          </cell>
          <cell r="AA307">
            <v>71665</v>
          </cell>
        </row>
        <row r="308">
          <cell r="A308">
            <v>38565</v>
          </cell>
          <cell r="B308">
            <v>13673</v>
          </cell>
          <cell r="C308">
            <v>1550</v>
          </cell>
          <cell r="D308">
            <v>4395</v>
          </cell>
          <cell r="E308">
            <v>2714</v>
          </cell>
          <cell r="F308">
            <v>1893</v>
          </cell>
          <cell r="G308">
            <v>2619</v>
          </cell>
          <cell r="H308">
            <v>3614</v>
          </cell>
          <cell r="I308">
            <v>1851</v>
          </cell>
          <cell r="J308">
            <v>689</v>
          </cell>
          <cell r="K308">
            <v>1453</v>
          </cell>
          <cell r="L308">
            <v>21639</v>
          </cell>
          <cell r="M308">
            <v>3647</v>
          </cell>
          <cell r="N308">
            <v>78931</v>
          </cell>
          <cell r="O308">
            <v>34098</v>
          </cell>
          <cell r="P308">
            <v>1408</v>
          </cell>
          <cell r="Q308">
            <v>3318</v>
          </cell>
          <cell r="R308">
            <v>447</v>
          </cell>
          <cell r="S308">
            <v>665</v>
          </cell>
          <cell r="T308">
            <v>617</v>
          </cell>
          <cell r="U308">
            <v>1879</v>
          </cell>
          <cell r="V308">
            <v>2876</v>
          </cell>
          <cell r="W308">
            <v>110</v>
          </cell>
          <cell r="X308">
            <v>355</v>
          </cell>
          <cell r="Y308">
            <v>12428</v>
          </cell>
          <cell r="Z308">
            <v>2653</v>
          </cell>
          <cell r="AA308">
            <v>72313</v>
          </cell>
        </row>
        <row r="309">
          <cell r="A309">
            <v>38596</v>
          </cell>
          <cell r="B309">
            <v>13607</v>
          </cell>
          <cell r="C309">
            <v>1517</v>
          </cell>
          <cell r="D309">
            <v>4296</v>
          </cell>
          <cell r="E309">
            <v>2786</v>
          </cell>
          <cell r="F309">
            <v>1969</v>
          </cell>
          <cell r="G309">
            <v>2580</v>
          </cell>
          <cell r="H309">
            <v>3572</v>
          </cell>
          <cell r="I309">
            <v>1823</v>
          </cell>
          <cell r="J309">
            <v>699</v>
          </cell>
          <cell r="K309">
            <v>1481</v>
          </cell>
          <cell r="L309">
            <v>21748</v>
          </cell>
          <cell r="M309">
            <v>3628</v>
          </cell>
          <cell r="N309">
            <v>78939</v>
          </cell>
          <cell r="O309">
            <v>34304</v>
          </cell>
          <cell r="P309">
            <v>1413</v>
          </cell>
          <cell r="Q309">
            <v>3263</v>
          </cell>
          <cell r="R309">
            <v>445</v>
          </cell>
          <cell r="S309">
            <v>667</v>
          </cell>
          <cell r="T309">
            <v>628</v>
          </cell>
          <cell r="U309">
            <v>1889</v>
          </cell>
          <cell r="V309">
            <v>2855</v>
          </cell>
          <cell r="W309">
            <v>115</v>
          </cell>
          <cell r="X309">
            <v>347</v>
          </cell>
          <cell r="Y309">
            <v>12419</v>
          </cell>
          <cell r="Z309">
            <v>2695</v>
          </cell>
          <cell r="AA309">
            <v>72534</v>
          </cell>
        </row>
        <row r="310">
          <cell r="A310">
            <v>38626</v>
          </cell>
          <cell r="B310">
            <v>13556</v>
          </cell>
          <cell r="C310">
            <v>1495</v>
          </cell>
          <cell r="D310">
            <v>4193</v>
          </cell>
          <cell r="E310">
            <v>2793</v>
          </cell>
          <cell r="F310">
            <v>2002</v>
          </cell>
          <cell r="G310">
            <v>2601</v>
          </cell>
          <cell r="H310">
            <v>3501</v>
          </cell>
          <cell r="I310">
            <v>1776</v>
          </cell>
          <cell r="J310">
            <v>739</v>
          </cell>
          <cell r="K310">
            <v>1503</v>
          </cell>
          <cell r="L310">
            <v>21946</v>
          </cell>
          <cell r="M310">
            <v>3585</v>
          </cell>
          <cell r="N310">
            <v>79010</v>
          </cell>
          <cell r="O310">
            <v>34651</v>
          </cell>
          <cell r="P310">
            <v>1447</v>
          </cell>
          <cell r="Q310">
            <v>3229</v>
          </cell>
          <cell r="R310">
            <v>418</v>
          </cell>
          <cell r="S310">
            <v>664</v>
          </cell>
          <cell r="T310">
            <v>627</v>
          </cell>
          <cell r="U310">
            <v>1899</v>
          </cell>
          <cell r="V310">
            <v>2859</v>
          </cell>
          <cell r="W310">
            <v>118</v>
          </cell>
          <cell r="X310">
            <v>359</v>
          </cell>
          <cell r="Y310">
            <v>12510</v>
          </cell>
          <cell r="Z310">
            <v>2735</v>
          </cell>
          <cell r="AA310">
            <v>73010</v>
          </cell>
        </row>
        <row r="311">
          <cell r="A311">
            <v>38657</v>
          </cell>
          <cell r="B311">
            <v>13430</v>
          </cell>
          <cell r="C311">
            <v>1503</v>
          </cell>
          <cell r="D311">
            <v>4142</v>
          </cell>
          <cell r="E311">
            <v>2819</v>
          </cell>
          <cell r="F311">
            <v>2043</v>
          </cell>
          <cell r="G311">
            <v>2599</v>
          </cell>
          <cell r="H311">
            <v>3497</v>
          </cell>
          <cell r="I311">
            <v>1766</v>
          </cell>
          <cell r="J311">
            <v>772</v>
          </cell>
          <cell r="K311">
            <v>1470</v>
          </cell>
          <cell r="L311">
            <v>21930</v>
          </cell>
          <cell r="M311">
            <v>3578</v>
          </cell>
          <cell r="N311">
            <v>78741</v>
          </cell>
          <cell r="O311">
            <v>34730</v>
          </cell>
          <cell r="P311">
            <v>1459</v>
          </cell>
          <cell r="Q311">
            <v>3064</v>
          </cell>
          <cell r="R311">
            <v>413</v>
          </cell>
          <cell r="S311">
            <v>657</v>
          </cell>
          <cell r="T311">
            <v>618</v>
          </cell>
          <cell r="U311">
            <v>1869</v>
          </cell>
          <cell r="V311">
            <v>2830</v>
          </cell>
          <cell r="W311">
            <v>120</v>
          </cell>
          <cell r="X311">
            <v>348</v>
          </cell>
          <cell r="Y311">
            <v>12502</v>
          </cell>
          <cell r="Z311">
            <v>2718</v>
          </cell>
          <cell r="AA311">
            <v>72584</v>
          </cell>
        </row>
        <row r="312">
          <cell r="A312">
            <v>38687</v>
          </cell>
          <cell r="B312">
            <v>13389</v>
          </cell>
          <cell r="C312">
            <v>1521</v>
          </cell>
          <cell r="D312">
            <v>4102</v>
          </cell>
          <cell r="E312">
            <v>2808</v>
          </cell>
          <cell r="F312">
            <v>2080</v>
          </cell>
          <cell r="G312">
            <v>2569</v>
          </cell>
          <cell r="H312">
            <v>3471</v>
          </cell>
          <cell r="I312">
            <v>1769</v>
          </cell>
          <cell r="J312">
            <v>844</v>
          </cell>
          <cell r="K312">
            <v>1492</v>
          </cell>
          <cell r="L312">
            <v>22013</v>
          </cell>
          <cell r="M312">
            <v>3674</v>
          </cell>
          <cell r="N312">
            <v>78963</v>
          </cell>
          <cell r="O312">
            <v>34766</v>
          </cell>
          <cell r="P312">
            <v>1485</v>
          </cell>
          <cell r="Q312">
            <v>2986</v>
          </cell>
          <cell r="R312">
            <v>409</v>
          </cell>
          <cell r="S312">
            <v>653</v>
          </cell>
          <cell r="T312">
            <v>622</v>
          </cell>
          <cell r="U312">
            <v>1826</v>
          </cell>
          <cell r="V312">
            <v>2492</v>
          </cell>
          <cell r="W312">
            <v>127</v>
          </cell>
          <cell r="X312">
            <v>331</v>
          </cell>
          <cell r="Y312">
            <v>12430</v>
          </cell>
          <cell r="Z312">
            <v>2800</v>
          </cell>
          <cell r="AA312">
            <v>71992</v>
          </cell>
        </row>
        <row r="313">
          <cell r="A313">
            <v>38718</v>
          </cell>
          <cell r="B313">
            <v>13325</v>
          </cell>
          <cell r="C313">
            <v>1530</v>
          </cell>
          <cell r="D313">
            <v>3934</v>
          </cell>
          <cell r="E313">
            <v>2743</v>
          </cell>
          <cell r="F313">
            <v>2089</v>
          </cell>
          <cell r="G313">
            <v>2558</v>
          </cell>
          <cell r="H313">
            <v>3393</v>
          </cell>
          <cell r="I313">
            <v>1668</v>
          </cell>
          <cell r="J313">
            <v>961</v>
          </cell>
          <cell r="K313">
            <v>1511</v>
          </cell>
          <cell r="L313">
            <v>22280</v>
          </cell>
          <cell r="M313">
            <v>3656</v>
          </cell>
          <cell r="N313">
            <v>78658</v>
          </cell>
          <cell r="O313">
            <v>34764</v>
          </cell>
          <cell r="P313">
            <v>1475</v>
          </cell>
          <cell r="Q313">
            <v>2964</v>
          </cell>
          <cell r="R313">
            <v>386</v>
          </cell>
          <cell r="S313">
            <v>688</v>
          </cell>
          <cell r="T313">
            <v>624</v>
          </cell>
          <cell r="U313">
            <v>1797</v>
          </cell>
          <cell r="V313">
            <v>2444</v>
          </cell>
          <cell r="W313">
            <v>136</v>
          </cell>
          <cell r="X313">
            <v>335</v>
          </cell>
          <cell r="Y313">
            <v>12284</v>
          </cell>
          <cell r="Z313">
            <v>2785</v>
          </cell>
          <cell r="AA313">
            <v>71701</v>
          </cell>
        </row>
        <row r="314">
          <cell r="A314">
            <v>38749</v>
          </cell>
          <cell r="B314">
            <v>13373</v>
          </cell>
          <cell r="C314">
            <v>1513</v>
          </cell>
          <cell r="D314">
            <v>3936</v>
          </cell>
          <cell r="E314">
            <v>2755</v>
          </cell>
          <cell r="F314">
            <v>2123</v>
          </cell>
          <cell r="G314">
            <v>2616</v>
          </cell>
          <cell r="H314">
            <v>3449</v>
          </cell>
          <cell r="I314">
            <v>1739</v>
          </cell>
          <cell r="J314">
            <v>1063</v>
          </cell>
          <cell r="K314">
            <v>1510</v>
          </cell>
          <cell r="L314">
            <v>22239</v>
          </cell>
          <cell r="M314">
            <v>3671</v>
          </cell>
          <cell r="N314">
            <v>79418</v>
          </cell>
          <cell r="O314">
            <v>34504</v>
          </cell>
          <cell r="P314">
            <v>1455</v>
          </cell>
          <cell r="Q314">
            <v>2824</v>
          </cell>
          <cell r="R314">
            <v>388</v>
          </cell>
          <cell r="S314">
            <v>708</v>
          </cell>
          <cell r="T314">
            <v>631</v>
          </cell>
          <cell r="U314">
            <v>1778</v>
          </cell>
          <cell r="V314">
            <v>2353</v>
          </cell>
          <cell r="W314">
            <v>140</v>
          </cell>
          <cell r="X314">
            <v>359</v>
          </cell>
          <cell r="Y314">
            <v>12226</v>
          </cell>
          <cell r="Z314">
            <v>2800</v>
          </cell>
          <cell r="AA314">
            <v>71144</v>
          </cell>
        </row>
        <row r="315">
          <cell r="A315">
            <v>38777</v>
          </cell>
          <cell r="B315">
            <v>13432</v>
          </cell>
          <cell r="C315">
            <v>1528</v>
          </cell>
          <cell r="D315">
            <v>4017</v>
          </cell>
          <cell r="E315">
            <v>2754</v>
          </cell>
          <cell r="F315">
            <v>2139</v>
          </cell>
          <cell r="G315">
            <v>2657</v>
          </cell>
          <cell r="H315">
            <v>3453</v>
          </cell>
          <cell r="I315">
            <v>1777</v>
          </cell>
          <cell r="J315">
            <v>1176</v>
          </cell>
          <cell r="K315">
            <v>1586</v>
          </cell>
          <cell r="L315">
            <v>22367</v>
          </cell>
          <cell r="M315">
            <v>3753</v>
          </cell>
          <cell r="N315">
            <v>80125</v>
          </cell>
          <cell r="O315">
            <v>34145</v>
          </cell>
          <cell r="P315">
            <v>1443</v>
          </cell>
          <cell r="Q315">
            <v>2762</v>
          </cell>
          <cell r="R315">
            <v>403</v>
          </cell>
          <cell r="S315">
            <v>733</v>
          </cell>
          <cell r="T315">
            <v>613</v>
          </cell>
          <cell r="U315">
            <v>1716</v>
          </cell>
          <cell r="V315">
            <v>2339</v>
          </cell>
          <cell r="W315">
            <v>144</v>
          </cell>
          <cell r="X315">
            <v>363</v>
          </cell>
          <cell r="Y315">
            <v>12076</v>
          </cell>
          <cell r="Z315">
            <v>2771</v>
          </cell>
          <cell r="AA315">
            <v>70386</v>
          </cell>
        </row>
        <row r="316">
          <cell r="A316">
            <v>38808</v>
          </cell>
          <cell r="B316">
            <v>13388</v>
          </cell>
          <cell r="C316">
            <v>1526</v>
          </cell>
          <cell r="D316">
            <v>4023</v>
          </cell>
          <cell r="E316">
            <v>2757</v>
          </cell>
          <cell r="F316">
            <v>2103</v>
          </cell>
          <cell r="G316">
            <v>2634</v>
          </cell>
          <cell r="H316">
            <v>3362</v>
          </cell>
          <cell r="I316">
            <v>1808</v>
          </cell>
          <cell r="J316">
            <v>1253</v>
          </cell>
          <cell r="K316">
            <v>1625</v>
          </cell>
          <cell r="L316">
            <v>22319</v>
          </cell>
          <cell r="M316">
            <v>3771</v>
          </cell>
          <cell r="N316">
            <v>79933</v>
          </cell>
          <cell r="O316">
            <v>33797</v>
          </cell>
          <cell r="P316">
            <v>1455</v>
          </cell>
          <cell r="Q316">
            <v>2765</v>
          </cell>
          <cell r="R316">
            <v>392</v>
          </cell>
          <cell r="S316">
            <v>749</v>
          </cell>
          <cell r="T316">
            <v>615</v>
          </cell>
          <cell r="U316">
            <v>1637</v>
          </cell>
          <cell r="V316">
            <v>2341</v>
          </cell>
          <cell r="W316">
            <v>138</v>
          </cell>
          <cell r="X316">
            <v>359</v>
          </cell>
          <cell r="Y316">
            <v>12024</v>
          </cell>
          <cell r="Z316">
            <v>2748</v>
          </cell>
          <cell r="AA316">
            <v>69858</v>
          </cell>
        </row>
        <row r="317">
          <cell r="A317">
            <v>38838</v>
          </cell>
          <cell r="B317">
            <v>13426</v>
          </cell>
          <cell r="C317">
            <v>1519</v>
          </cell>
          <cell r="D317">
            <v>4038</v>
          </cell>
          <cell r="E317">
            <v>2709</v>
          </cell>
          <cell r="F317">
            <v>2121</v>
          </cell>
          <cell r="G317">
            <v>2581</v>
          </cell>
          <cell r="H317">
            <v>3343</v>
          </cell>
          <cell r="I317">
            <v>1790</v>
          </cell>
          <cell r="J317">
            <v>1337</v>
          </cell>
          <cell r="K317">
            <v>1657</v>
          </cell>
          <cell r="L317">
            <v>22393</v>
          </cell>
          <cell r="M317">
            <v>3749</v>
          </cell>
          <cell r="N317">
            <v>79914</v>
          </cell>
          <cell r="O317">
            <v>33787</v>
          </cell>
          <cell r="P317">
            <v>1490</v>
          </cell>
          <cell r="Q317">
            <v>2762</v>
          </cell>
          <cell r="R317">
            <v>393</v>
          </cell>
          <cell r="S317">
            <v>743</v>
          </cell>
          <cell r="T317">
            <v>611</v>
          </cell>
          <cell r="U317">
            <v>1581</v>
          </cell>
          <cell r="V317">
            <v>2306</v>
          </cell>
          <cell r="W317">
            <v>143</v>
          </cell>
          <cell r="X317">
            <v>358</v>
          </cell>
          <cell r="Y317">
            <v>11997</v>
          </cell>
          <cell r="Z317">
            <v>2738</v>
          </cell>
          <cell r="AA317">
            <v>69722</v>
          </cell>
        </row>
        <row r="318">
          <cell r="A318">
            <v>38869</v>
          </cell>
          <cell r="B318">
            <v>13333</v>
          </cell>
          <cell r="C318">
            <v>1555</v>
          </cell>
          <cell r="D318">
            <v>4050</v>
          </cell>
          <cell r="E318">
            <v>2692</v>
          </cell>
          <cell r="F318">
            <v>2166</v>
          </cell>
          <cell r="G318">
            <v>2600</v>
          </cell>
          <cell r="H318">
            <v>3311</v>
          </cell>
          <cell r="I318">
            <v>1790</v>
          </cell>
          <cell r="J318">
            <v>1439</v>
          </cell>
          <cell r="K318">
            <v>1654</v>
          </cell>
          <cell r="L318">
            <v>22400</v>
          </cell>
          <cell r="M318">
            <v>3703</v>
          </cell>
          <cell r="N318">
            <v>80076</v>
          </cell>
          <cell r="O318">
            <v>33792</v>
          </cell>
          <cell r="P318">
            <v>1444</v>
          </cell>
          <cell r="Q318">
            <v>2695</v>
          </cell>
          <cell r="R318">
            <v>371</v>
          </cell>
          <cell r="S318">
            <v>703</v>
          </cell>
          <cell r="T318">
            <v>613</v>
          </cell>
          <cell r="U318">
            <v>1571</v>
          </cell>
          <cell r="V318">
            <v>2284</v>
          </cell>
          <cell r="W318">
            <v>145</v>
          </cell>
          <cell r="X318">
            <v>355</v>
          </cell>
          <cell r="Y318">
            <v>11940</v>
          </cell>
          <cell r="Z318">
            <v>2709</v>
          </cell>
          <cell r="AA318">
            <v>69388</v>
          </cell>
        </row>
        <row r="319">
          <cell r="A319">
            <v>38899</v>
          </cell>
          <cell r="B319">
            <v>13195</v>
          </cell>
          <cell r="C319">
            <v>1544</v>
          </cell>
          <cell r="D319">
            <v>4085</v>
          </cell>
          <cell r="E319">
            <v>2713</v>
          </cell>
          <cell r="F319">
            <v>2172</v>
          </cell>
          <cell r="G319">
            <v>2747</v>
          </cell>
          <cell r="H319">
            <v>3253</v>
          </cell>
          <cell r="I319">
            <v>1817</v>
          </cell>
          <cell r="J319">
            <v>1579</v>
          </cell>
          <cell r="K319">
            <v>1699</v>
          </cell>
          <cell r="L319">
            <v>22537</v>
          </cell>
          <cell r="M319">
            <v>3688</v>
          </cell>
          <cell r="N319">
            <v>80693</v>
          </cell>
          <cell r="O319">
            <v>33716</v>
          </cell>
          <cell r="P319">
            <v>1403</v>
          </cell>
          <cell r="Q319">
            <v>2585</v>
          </cell>
          <cell r="R319">
            <v>363</v>
          </cell>
          <cell r="S319">
            <v>671</v>
          </cell>
          <cell r="T319">
            <v>619</v>
          </cell>
          <cell r="U319">
            <v>1469</v>
          </cell>
          <cell r="V319">
            <v>2154</v>
          </cell>
          <cell r="W319">
            <v>141</v>
          </cell>
          <cell r="X319">
            <v>368</v>
          </cell>
          <cell r="Y319">
            <v>11981</v>
          </cell>
          <cell r="Z319">
            <v>2658</v>
          </cell>
          <cell r="AA319">
            <v>68550</v>
          </cell>
        </row>
        <row r="320">
          <cell r="A320">
            <v>38930</v>
          </cell>
          <cell r="B320">
            <v>13244</v>
          </cell>
          <cell r="C320">
            <v>1529</v>
          </cell>
          <cell r="D320">
            <v>4058</v>
          </cell>
          <cell r="E320">
            <v>2625</v>
          </cell>
          <cell r="F320">
            <v>2169</v>
          </cell>
          <cell r="G320">
            <v>2757</v>
          </cell>
          <cell r="H320">
            <v>3274</v>
          </cell>
          <cell r="I320">
            <v>1790</v>
          </cell>
          <cell r="J320">
            <v>1753</v>
          </cell>
          <cell r="K320">
            <v>1719</v>
          </cell>
          <cell r="L320">
            <v>22536</v>
          </cell>
          <cell r="M320">
            <v>3659</v>
          </cell>
          <cell r="N320">
            <v>80932</v>
          </cell>
          <cell r="O320">
            <v>33691</v>
          </cell>
          <cell r="P320">
            <v>1447</v>
          </cell>
          <cell r="Q320">
            <v>2571</v>
          </cell>
          <cell r="R320">
            <v>343</v>
          </cell>
          <cell r="S320">
            <v>685</v>
          </cell>
          <cell r="T320">
            <v>628</v>
          </cell>
          <cell r="U320">
            <v>1515</v>
          </cell>
          <cell r="V320">
            <v>2130</v>
          </cell>
          <cell r="W320">
            <v>136</v>
          </cell>
          <cell r="X320">
            <v>368</v>
          </cell>
          <cell r="Y320">
            <v>11889</v>
          </cell>
          <cell r="Z320">
            <v>2631</v>
          </cell>
          <cell r="AA320">
            <v>68442</v>
          </cell>
        </row>
        <row r="321">
          <cell r="A321">
            <v>38961</v>
          </cell>
          <cell r="B321">
            <v>13268</v>
          </cell>
          <cell r="C321">
            <v>1608</v>
          </cell>
          <cell r="D321">
            <v>4123</v>
          </cell>
          <cell r="E321">
            <v>2637</v>
          </cell>
          <cell r="F321">
            <v>2209</v>
          </cell>
          <cell r="G321">
            <v>2763</v>
          </cell>
          <cell r="H321">
            <v>3222</v>
          </cell>
          <cell r="I321">
            <v>1845</v>
          </cell>
          <cell r="J321">
            <v>1928</v>
          </cell>
          <cell r="K321">
            <v>1739</v>
          </cell>
          <cell r="L321">
            <v>22753</v>
          </cell>
          <cell r="M321">
            <v>3636</v>
          </cell>
          <cell r="N321">
            <v>81641</v>
          </cell>
          <cell r="O321">
            <v>33866</v>
          </cell>
          <cell r="P321">
            <v>1470</v>
          </cell>
          <cell r="Q321">
            <v>2582</v>
          </cell>
          <cell r="R321">
            <v>348</v>
          </cell>
          <cell r="S321">
            <v>718</v>
          </cell>
          <cell r="T321">
            <v>605</v>
          </cell>
          <cell r="U321">
            <v>1474</v>
          </cell>
          <cell r="V321">
            <v>2078</v>
          </cell>
          <cell r="W321">
            <v>139</v>
          </cell>
          <cell r="X321">
            <v>382</v>
          </cell>
          <cell r="Y321">
            <v>11777</v>
          </cell>
          <cell r="Z321">
            <v>2611</v>
          </cell>
          <cell r="AA321">
            <v>68441</v>
          </cell>
        </row>
        <row r="322">
          <cell r="A322">
            <v>38991</v>
          </cell>
          <cell r="B322">
            <v>13260</v>
          </cell>
          <cell r="C322">
            <v>1621</v>
          </cell>
          <cell r="D322">
            <v>4167</v>
          </cell>
          <cell r="E322">
            <v>2609</v>
          </cell>
          <cell r="F322">
            <v>2248</v>
          </cell>
          <cell r="G322">
            <v>2753</v>
          </cell>
          <cell r="H322">
            <v>3201</v>
          </cell>
          <cell r="I322">
            <v>1883</v>
          </cell>
          <cell r="J322">
            <v>2134</v>
          </cell>
          <cell r="K322">
            <v>1737</v>
          </cell>
          <cell r="L322">
            <v>22880</v>
          </cell>
          <cell r="M322">
            <v>3722</v>
          </cell>
          <cell r="N322">
            <v>82153</v>
          </cell>
          <cell r="O322">
            <v>33924</v>
          </cell>
          <cell r="P322">
            <v>1473</v>
          </cell>
          <cell r="Q322">
            <v>2545</v>
          </cell>
          <cell r="R322">
            <v>360</v>
          </cell>
          <cell r="S322">
            <v>737</v>
          </cell>
          <cell r="T322">
            <v>608</v>
          </cell>
          <cell r="U322">
            <v>1427</v>
          </cell>
          <cell r="V322">
            <v>2056</v>
          </cell>
          <cell r="W322">
            <v>142</v>
          </cell>
          <cell r="X322">
            <v>387</v>
          </cell>
          <cell r="Y322">
            <v>11761</v>
          </cell>
          <cell r="Z322">
            <v>2622</v>
          </cell>
          <cell r="AA322">
            <v>68396</v>
          </cell>
        </row>
        <row r="323">
          <cell r="A323">
            <v>39022</v>
          </cell>
          <cell r="B323">
            <v>13371</v>
          </cell>
          <cell r="C323">
            <v>1626</v>
          </cell>
          <cell r="D323">
            <v>4252</v>
          </cell>
          <cell r="E323">
            <v>2591</v>
          </cell>
          <cell r="F323">
            <v>2290</v>
          </cell>
          <cell r="G323">
            <v>2747</v>
          </cell>
          <cell r="H323">
            <v>3192</v>
          </cell>
          <cell r="I323">
            <v>1886</v>
          </cell>
          <cell r="J323">
            <v>2378</v>
          </cell>
          <cell r="K323">
            <v>1782</v>
          </cell>
          <cell r="L323">
            <v>22957</v>
          </cell>
          <cell r="M323">
            <v>3710</v>
          </cell>
          <cell r="N323">
            <v>82920</v>
          </cell>
          <cell r="O323">
            <v>33873</v>
          </cell>
          <cell r="P323">
            <v>1470</v>
          </cell>
          <cell r="Q323">
            <v>2496</v>
          </cell>
          <cell r="R323">
            <v>346</v>
          </cell>
          <cell r="S323">
            <v>755</v>
          </cell>
          <cell r="T323">
            <v>620</v>
          </cell>
          <cell r="U323">
            <v>1408</v>
          </cell>
          <cell r="V323">
            <v>1984</v>
          </cell>
          <cell r="W323">
            <v>140</v>
          </cell>
          <cell r="X323">
            <v>382</v>
          </cell>
          <cell r="Y323">
            <v>11701</v>
          </cell>
          <cell r="Z323">
            <v>2661</v>
          </cell>
          <cell r="AA323">
            <v>68163</v>
          </cell>
        </row>
        <row r="324">
          <cell r="A324">
            <v>39052</v>
          </cell>
          <cell r="B324">
            <v>13306</v>
          </cell>
          <cell r="C324">
            <v>1615</v>
          </cell>
          <cell r="D324">
            <v>4271</v>
          </cell>
          <cell r="E324">
            <v>2590</v>
          </cell>
          <cell r="F324">
            <v>2283</v>
          </cell>
          <cell r="G324">
            <v>2743</v>
          </cell>
          <cell r="H324">
            <v>3192</v>
          </cell>
          <cell r="I324">
            <v>1896</v>
          </cell>
          <cell r="J324">
            <v>2533</v>
          </cell>
          <cell r="K324">
            <v>1850</v>
          </cell>
          <cell r="L324">
            <v>22695</v>
          </cell>
          <cell r="M324">
            <v>3636</v>
          </cell>
          <cell r="N324">
            <v>82732</v>
          </cell>
          <cell r="O324">
            <v>34015</v>
          </cell>
          <cell r="P324">
            <v>1440</v>
          </cell>
          <cell r="Q324">
            <v>2443</v>
          </cell>
          <cell r="R324">
            <v>333</v>
          </cell>
          <cell r="S324">
            <v>773</v>
          </cell>
          <cell r="T324">
            <v>618</v>
          </cell>
          <cell r="U324">
            <v>1404</v>
          </cell>
          <cell r="V324">
            <v>1825</v>
          </cell>
          <cell r="W324">
            <v>134</v>
          </cell>
          <cell r="X324">
            <v>380</v>
          </cell>
          <cell r="Y324">
            <v>11760</v>
          </cell>
          <cell r="Z324">
            <v>2596</v>
          </cell>
          <cell r="AA324">
            <v>68123</v>
          </cell>
        </row>
        <row r="325">
          <cell r="A325">
            <v>39083</v>
          </cell>
          <cell r="B325">
            <v>13165</v>
          </cell>
          <cell r="C325">
            <v>1585</v>
          </cell>
          <cell r="D325">
            <v>4351</v>
          </cell>
          <cell r="E325">
            <v>2587</v>
          </cell>
          <cell r="F325">
            <v>2300</v>
          </cell>
          <cell r="G325">
            <v>2854</v>
          </cell>
          <cell r="H325">
            <v>3163</v>
          </cell>
          <cell r="I325">
            <v>1967</v>
          </cell>
          <cell r="J325">
            <v>2612</v>
          </cell>
          <cell r="K325">
            <v>1935</v>
          </cell>
          <cell r="L325">
            <v>22423</v>
          </cell>
          <cell r="M325">
            <v>3687</v>
          </cell>
          <cell r="N325">
            <v>82793</v>
          </cell>
          <cell r="O325">
            <v>34717</v>
          </cell>
          <cell r="P325">
            <v>1467</v>
          </cell>
          <cell r="Q325">
            <v>2401</v>
          </cell>
          <cell r="R325">
            <v>305</v>
          </cell>
          <cell r="S325">
            <v>746</v>
          </cell>
          <cell r="T325">
            <v>629</v>
          </cell>
          <cell r="U325">
            <v>1431</v>
          </cell>
          <cell r="V325">
            <v>1806</v>
          </cell>
          <cell r="W325">
            <v>131</v>
          </cell>
          <cell r="X325">
            <v>369</v>
          </cell>
          <cell r="Y325">
            <v>11739</v>
          </cell>
          <cell r="Z325">
            <v>2601</v>
          </cell>
          <cell r="AA325">
            <v>68677</v>
          </cell>
        </row>
        <row r="326">
          <cell r="A326">
            <v>39114</v>
          </cell>
          <cell r="B326">
            <v>13237</v>
          </cell>
          <cell r="C326">
            <v>1611</v>
          </cell>
          <cell r="D326">
            <v>4071</v>
          </cell>
          <cell r="E326">
            <v>2515</v>
          </cell>
          <cell r="F326">
            <v>2328</v>
          </cell>
          <cell r="G326">
            <v>3008</v>
          </cell>
          <cell r="H326">
            <v>3135</v>
          </cell>
          <cell r="I326">
            <v>2017</v>
          </cell>
          <cell r="J326">
            <v>2713</v>
          </cell>
          <cell r="K326">
            <v>1948</v>
          </cell>
          <cell r="L326">
            <v>22297</v>
          </cell>
          <cell r="M326">
            <v>3689</v>
          </cell>
          <cell r="N326">
            <v>82456</v>
          </cell>
          <cell r="O326">
            <v>35412</v>
          </cell>
          <cell r="P326">
            <v>1491</v>
          </cell>
          <cell r="Q326">
            <v>2456</v>
          </cell>
          <cell r="R326">
            <v>294</v>
          </cell>
          <cell r="S326">
            <v>744</v>
          </cell>
          <cell r="T326">
            <v>604</v>
          </cell>
          <cell r="U326">
            <v>1431</v>
          </cell>
          <cell r="V326">
            <v>1758</v>
          </cell>
          <cell r="W326">
            <v>128</v>
          </cell>
          <cell r="X326">
            <v>360</v>
          </cell>
          <cell r="Y326">
            <v>11760</v>
          </cell>
          <cell r="Z326">
            <v>2559</v>
          </cell>
          <cell r="AA326">
            <v>69305</v>
          </cell>
        </row>
        <row r="327">
          <cell r="A327">
            <v>39142</v>
          </cell>
          <cell r="B327">
            <v>13244</v>
          </cell>
          <cell r="C327">
            <v>1586</v>
          </cell>
          <cell r="D327">
            <v>4010</v>
          </cell>
          <cell r="E327">
            <v>2554</v>
          </cell>
          <cell r="F327">
            <v>2307</v>
          </cell>
          <cell r="G327">
            <v>3160</v>
          </cell>
          <cell r="H327">
            <v>3072</v>
          </cell>
          <cell r="I327">
            <v>2033</v>
          </cell>
          <cell r="J327">
            <v>2833</v>
          </cell>
          <cell r="K327">
            <v>1956</v>
          </cell>
          <cell r="L327">
            <v>22034</v>
          </cell>
          <cell r="M327">
            <v>3631</v>
          </cell>
          <cell r="N327">
            <v>82531</v>
          </cell>
          <cell r="O327">
            <v>36510</v>
          </cell>
          <cell r="P327">
            <v>1502</v>
          </cell>
          <cell r="Q327">
            <v>2433</v>
          </cell>
          <cell r="R327">
            <v>288</v>
          </cell>
          <cell r="S327">
            <v>740</v>
          </cell>
          <cell r="T327">
            <v>624</v>
          </cell>
          <cell r="U327">
            <v>1442</v>
          </cell>
          <cell r="V327">
            <v>1746</v>
          </cell>
          <cell r="W327">
            <v>119</v>
          </cell>
          <cell r="X327">
            <v>359</v>
          </cell>
          <cell r="Y327">
            <v>11799</v>
          </cell>
          <cell r="Z327">
            <v>2512</v>
          </cell>
          <cell r="AA327">
            <v>70450</v>
          </cell>
        </row>
        <row r="328">
          <cell r="A328">
            <v>39173</v>
          </cell>
          <cell r="B328">
            <v>13171</v>
          </cell>
          <cell r="C328">
            <v>1589</v>
          </cell>
          <cell r="D328">
            <v>4037</v>
          </cell>
          <cell r="E328">
            <v>2566</v>
          </cell>
          <cell r="F328">
            <v>2346</v>
          </cell>
          <cell r="G328">
            <v>3227</v>
          </cell>
          <cell r="H328">
            <v>2941</v>
          </cell>
          <cell r="I328">
            <v>2069</v>
          </cell>
          <cell r="J328">
            <v>2978</v>
          </cell>
          <cell r="K328">
            <v>1947</v>
          </cell>
          <cell r="L328">
            <v>21811</v>
          </cell>
          <cell r="M328">
            <v>3595</v>
          </cell>
          <cell r="N328">
            <v>82416</v>
          </cell>
          <cell r="O328">
            <v>37177</v>
          </cell>
          <cell r="P328">
            <v>1505</v>
          </cell>
          <cell r="Q328">
            <v>2411</v>
          </cell>
          <cell r="R328">
            <v>283</v>
          </cell>
          <cell r="S328">
            <v>747</v>
          </cell>
          <cell r="T328">
            <v>637</v>
          </cell>
          <cell r="U328">
            <v>1422</v>
          </cell>
          <cell r="V328">
            <v>1743</v>
          </cell>
          <cell r="W328">
            <v>121</v>
          </cell>
          <cell r="X328">
            <v>358</v>
          </cell>
          <cell r="Y328">
            <v>11895</v>
          </cell>
          <cell r="Z328">
            <v>2535</v>
          </cell>
          <cell r="AA328">
            <v>71194</v>
          </cell>
        </row>
        <row r="329">
          <cell r="A329">
            <v>39203</v>
          </cell>
          <cell r="B329">
            <v>13260</v>
          </cell>
          <cell r="C329">
            <v>1607</v>
          </cell>
          <cell r="D329">
            <v>4004</v>
          </cell>
          <cell r="E329">
            <v>2602</v>
          </cell>
          <cell r="F329">
            <v>2371</v>
          </cell>
          <cell r="G329">
            <v>3334</v>
          </cell>
          <cell r="H329">
            <v>2868</v>
          </cell>
          <cell r="I329">
            <v>2121</v>
          </cell>
          <cell r="J329">
            <v>3075</v>
          </cell>
          <cell r="K329">
            <v>1966</v>
          </cell>
          <cell r="L329">
            <v>21547</v>
          </cell>
          <cell r="M329">
            <v>3625</v>
          </cell>
          <cell r="N329">
            <v>82428</v>
          </cell>
          <cell r="O329">
            <v>37713</v>
          </cell>
          <cell r="P329">
            <v>1497</v>
          </cell>
          <cell r="Q329">
            <v>2437</v>
          </cell>
          <cell r="R329">
            <v>281</v>
          </cell>
          <cell r="S329">
            <v>779</v>
          </cell>
          <cell r="T329">
            <v>640</v>
          </cell>
          <cell r="U329">
            <v>1443</v>
          </cell>
          <cell r="V329">
            <v>1756</v>
          </cell>
          <cell r="W329">
            <v>118</v>
          </cell>
          <cell r="X329">
            <v>353</v>
          </cell>
          <cell r="Y329">
            <v>11879</v>
          </cell>
          <cell r="Z329">
            <v>2496</v>
          </cell>
          <cell r="AA329">
            <v>71746</v>
          </cell>
        </row>
        <row r="330">
          <cell r="A330">
            <v>39234</v>
          </cell>
          <cell r="B330">
            <v>13383</v>
          </cell>
          <cell r="C330">
            <v>1561</v>
          </cell>
          <cell r="D330">
            <v>4043</v>
          </cell>
          <cell r="E330">
            <v>2644</v>
          </cell>
          <cell r="F330">
            <v>2365</v>
          </cell>
          <cell r="G330">
            <v>3405</v>
          </cell>
          <cell r="H330">
            <v>2823</v>
          </cell>
          <cell r="I330">
            <v>2136</v>
          </cell>
          <cell r="J330">
            <v>3230</v>
          </cell>
          <cell r="K330">
            <v>2029</v>
          </cell>
          <cell r="L330">
            <v>21378</v>
          </cell>
          <cell r="M330">
            <v>3596</v>
          </cell>
          <cell r="N330">
            <v>82700</v>
          </cell>
          <cell r="O330">
            <v>38336</v>
          </cell>
          <cell r="P330">
            <v>1521</v>
          </cell>
          <cell r="Q330">
            <v>2450</v>
          </cell>
          <cell r="R330">
            <v>287</v>
          </cell>
          <cell r="S330">
            <v>814</v>
          </cell>
          <cell r="T330">
            <v>615</v>
          </cell>
          <cell r="U330">
            <v>1414</v>
          </cell>
          <cell r="V330">
            <v>1796</v>
          </cell>
          <cell r="W330">
            <v>126</v>
          </cell>
          <cell r="X330">
            <v>357</v>
          </cell>
          <cell r="Y330">
            <v>11949</v>
          </cell>
          <cell r="Z330">
            <v>2483</v>
          </cell>
          <cell r="AA330">
            <v>72622</v>
          </cell>
        </row>
        <row r="331">
          <cell r="A331">
            <v>39264</v>
          </cell>
          <cell r="B331">
            <v>13389</v>
          </cell>
          <cell r="C331">
            <v>1559</v>
          </cell>
          <cell r="D331">
            <v>3978</v>
          </cell>
          <cell r="E331">
            <v>2596</v>
          </cell>
          <cell r="F331">
            <v>2414</v>
          </cell>
          <cell r="G331">
            <v>3621</v>
          </cell>
          <cell r="H331">
            <v>2833</v>
          </cell>
          <cell r="I331">
            <v>2143</v>
          </cell>
          <cell r="J331">
            <v>3300</v>
          </cell>
          <cell r="K331">
            <v>2052</v>
          </cell>
          <cell r="L331">
            <v>21037</v>
          </cell>
          <cell r="M331">
            <v>3602</v>
          </cell>
          <cell r="N331">
            <v>82480</v>
          </cell>
          <cell r="O331">
            <v>38889</v>
          </cell>
          <cell r="P331">
            <v>1536</v>
          </cell>
          <cell r="Q331">
            <v>2480</v>
          </cell>
          <cell r="R331">
            <v>280</v>
          </cell>
          <cell r="S331">
            <v>815</v>
          </cell>
          <cell r="T331">
            <v>604</v>
          </cell>
          <cell r="U331">
            <v>1406</v>
          </cell>
          <cell r="V331">
            <v>1809</v>
          </cell>
          <cell r="W331">
            <v>138</v>
          </cell>
          <cell r="X331">
            <v>359</v>
          </cell>
          <cell r="Y331">
            <v>12045</v>
          </cell>
          <cell r="Z331">
            <v>2514</v>
          </cell>
          <cell r="AA331">
            <v>73514</v>
          </cell>
        </row>
        <row r="332">
          <cell r="A332">
            <v>39295</v>
          </cell>
          <cell r="B332">
            <v>13450</v>
          </cell>
          <cell r="C332">
            <v>1563</v>
          </cell>
          <cell r="D332">
            <v>3988</v>
          </cell>
          <cell r="E332">
            <v>2646</v>
          </cell>
          <cell r="F332">
            <v>2439</v>
          </cell>
          <cell r="G332">
            <v>3719</v>
          </cell>
          <cell r="H332">
            <v>2786</v>
          </cell>
          <cell r="I332">
            <v>2135</v>
          </cell>
          <cell r="J332">
            <v>3442</v>
          </cell>
          <cell r="K332">
            <v>2078</v>
          </cell>
          <cell r="L332">
            <v>20882</v>
          </cell>
          <cell r="M332">
            <v>3622</v>
          </cell>
          <cell r="N332">
            <v>82968</v>
          </cell>
          <cell r="O332">
            <v>39390</v>
          </cell>
          <cell r="P332">
            <v>1502</v>
          </cell>
          <cell r="Q332">
            <v>2455</v>
          </cell>
          <cell r="R332">
            <v>288</v>
          </cell>
          <cell r="S332">
            <v>826</v>
          </cell>
          <cell r="T332">
            <v>605</v>
          </cell>
          <cell r="U332">
            <v>1388</v>
          </cell>
          <cell r="V332">
            <v>1830</v>
          </cell>
          <cell r="W332">
            <v>141</v>
          </cell>
          <cell r="X332">
            <v>355</v>
          </cell>
          <cell r="Y332">
            <v>12127</v>
          </cell>
          <cell r="Z332">
            <v>2522</v>
          </cell>
          <cell r="AA332">
            <v>74238</v>
          </cell>
        </row>
        <row r="333">
          <cell r="A333">
            <v>39326</v>
          </cell>
          <cell r="B333">
            <v>13579</v>
          </cell>
          <cell r="C333">
            <v>1527</v>
          </cell>
          <cell r="D333">
            <v>4046</v>
          </cell>
          <cell r="E333">
            <v>2686</v>
          </cell>
          <cell r="F333">
            <v>2433</v>
          </cell>
          <cell r="G333">
            <v>3905</v>
          </cell>
          <cell r="H333">
            <v>2756</v>
          </cell>
          <cell r="I333">
            <v>2124</v>
          </cell>
          <cell r="J333">
            <v>3540</v>
          </cell>
          <cell r="K333">
            <v>2098</v>
          </cell>
          <cell r="L333">
            <v>20463</v>
          </cell>
          <cell r="M333">
            <v>3621</v>
          </cell>
          <cell r="N333">
            <v>83004</v>
          </cell>
          <cell r="O333">
            <v>39773</v>
          </cell>
          <cell r="P333">
            <v>1482</v>
          </cell>
          <cell r="Q333">
            <v>2420</v>
          </cell>
          <cell r="R333">
            <v>278</v>
          </cell>
          <cell r="S333">
            <v>814</v>
          </cell>
          <cell r="T333">
            <v>622</v>
          </cell>
          <cell r="U333">
            <v>1393</v>
          </cell>
          <cell r="V333">
            <v>1838</v>
          </cell>
          <cell r="W333">
            <v>144</v>
          </cell>
          <cell r="X333">
            <v>344</v>
          </cell>
          <cell r="Y333">
            <v>12248</v>
          </cell>
          <cell r="Z333">
            <v>2524</v>
          </cell>
          <cell r="AA333">
            <v>74695</v>
          </cell>
        </row>
        <row r="334">
          <cell r="A334">
            <v>39356</v>
          </cell>
          <cell r="B334">
            <v>13646</v>
          </cell>
          <cell r="C334">
            <v>1529</v>
          </cell>
          <cell r="D334">
            <v>4117</v>
          </cell>
          <cell r="E334">
            <v>2716</v>
          </cell>
          <cell r="F334">
            <v>2449</v>
          </cell>
          <cell r="G334">
            <v>3971</v>
          </cell>
          <cell r="H334">
            <v>2703</v>
          </cell>
          <cell r="I334">
            <v>2102</v>
          </cell>
          <cell r="J334">
            <v>3457</v>
          </cell>
          <cell r="K334">
            <v>2089</v>
          </cell>
          <cell r="L334">
            <v>19982</v>
          </cell>
          <cell r="M334">
            <v>3562</v>
          </cell>
          <cell r="N334">
            <v>82660</v>
          </cell>
          <cell r="O334">
            <v>40122</v>
          </cell>
          <cell r="P334">
            <v>1462</v>
          </cell>
          <cell r="Q334">
            <v>2433</v>
          </cell>
          <cell r="R334">
            <v>274</v>
          </cell>
          <cell r="S334">
            <v>819</v>
          </cell>
          <cell r="T334">
            <v>623</v>
          </cell>
          <cell r="U334">
            <v>1419</v>
          </cell>
          <cell r="V334">
            <v>1814</v>
          </cell>
          <cell r="W334">
            <v>148</v>
          </cell>
          <cell r="X334">
            <v>335</v>
          </cell>
          <cell r="Y334">
            <v>12240</v>
          </cell>
          <cell r="Z334">
            <v>2519</v>
          </cell>
          <cell r="AA334">
            <v>75143</v>
          </cell>
        </row>
        <row r="335">
          <cell r="A335">
            <v>39387</v>
          </cell>
          <cell r="B335">
            <v>13621</v>
          </cell>
          <cell r="C335">
            <v>1564</v>
          </cell>
          <cell r="D335">
            <v>4136</v>
          </cell>
          <cell r="E335">
            <v>2713</v>
          </cell>
          <cell r="F335">
            <v>2439</v>
          </cell>
          <cell r="G335">
            <v>4111</v>
          </cell>
          <cell r="H335">
            <v>2651</v>
          </cell>
          <cell r="I335">
            <v>2097</v>
          </cell>
          <cell r="J335">
            <v>3396</v>
          </cell>
          <cell r="K335">
            <v>2119</v>
          </cell>
          <cell r="L335">
            <v>19687</v>
          </cell>
          <cell r="M335">
            <v>3534</v>
          </cell>
          <cell r="N335">
            <v>82588</v>
          </cell>
          <cell r="O335">
            <v>40786</v>
          </cell>
          <cell r="P335">
            <v>1509</v>
          </cell>
          <cell r="Q335">
            <v>2403</v>
          </cell>
          <cell r="R335">
            <v>279</v>
          </cell>
          <cell r="S335">
            <v>810</v>
          </cell>
          <cell r="T335">
            <v>619</v>
          </cell>
          <cell r="U335">
            <v>1438</v>
          </cell>
          <cell r="V335">
            <v>1834</v>
          </cell>
          <cell r="W335">
            <v>147</v>
          </cell>
          <cell r="X335">
            <v>333</v>
          </cell>
          <cell r="Y335">
            <v>12302</v>
          </cell>
          <cell r="Z335">
            <v>2491</v>
          </cell>
          <cell r="AA335">
            <v>76000</v>
          </cell>
        </row>
        <row r="336">
          <cell r="A336">
            <v>39417</v>
          </cell>
          <cell r="B336">
            <v>13636</v>
          </cell>
          <cell r="C336">
            <v>1569</v>
          </cell>
          <cell r="D336">
            <v>4207</v>
          </cell>
          <cell r="E336">
            <v>2786</v>
          </cell>
          <cell r="F336">
            <v>2447</v>
          </cell>
          <cell r="G336">
            <v>4232</v>
          </cell>
          <cell r="H336">
            <v>2659</v>
          </cell>
          <cell r="I336">
            <v>2068</v>
          </cell>
          <cell r="J336">
            <v>3374</v>
          </cell>
          <cell r="K336">
            <v>2127</v>
          </cell>
          <cell r="L336">
            <v>19381</v>
          </cell>
          <cell r="M336">
            <v>3540</v>
          </cell>
          <cell r="N336">
            <v>82572</v>
          </cell>
          <cell r="O336">
            <v>41634</v>
          </cell>
          <cell r="P336">
            <v>1542</v>
          </cell>
          <cell r="Q336">
            <v>2391</v>
          </cell>
          <cell r="R336">
            <v>276</v>
          </cell>
          <cell r="S336">
            <v>797</v>
          </cell>
          <cell r="T336">
            <v>656</v>
          </cell>
          <cell r="U336">
            <v>1440</v>
          </cell>
          <cell r="V336">
            <v>1861</v>
          </cell>
          <cell r="W336">
            <v>148</v>
          </cell>
          <cell r="X336">
            <v>330</v>
          </cell>
          <cell r="Y336">
            <v>12276</v>
          </cell>
          <cell r="Z336">
            <v>2494</v>
          </cell>
          <cell r="AA336">
            <v>77081</v>
          </cell>
        </row>
        <row r="337">
          <cell r="A337">
            <v>39448</v>
          </cell>
          <cell r="B337">
            <v>13666</v>
          </cell>
          <cell r="C337">
            <v>1558</v>
          </cell>
          <cell r="D337">
            <v>4184</v>
          </cell>
          <cell r="E337">
            <v>2792</v>
          </cell>
          <cell r="F337">
            <v>2485</v>
          </cell>
          <cell r="G337">
            <v>4341</v>
          </cell>
          <cell r="H337">
            <v>2550</v>
          </cell>
          <cell r="I337">
            <v>1982</v>
          </cell>
          <cell r="J337">
            <v>3339</v>
          </cell>
          <cell r="K337">
            <v>2187</v>
          </cell>
          <cell r="L337">
            <v>19126</v>
          </cell>
          <cell r="M337">
            <v>3513</v>
          </cell>
          <cell r="N337">
            <v>82468</v>
          </cell>
          <cell r="O337">
            <v>42281</v>
          </cell>
          <cell r="P337">
            <v>1485</v>
          </cell>
          <cell r="Q337">
            <v>2391</v>
          </cell>
          <cell r="R337">
            <v>277</v>
          </cell>
          <cell r="S337">
            <v>816</v>
          </cell>
          <cell r="T337">
            <v>666</v>
          </cell>
          <cell r="U337">
            <v>1393</v>
          </cell>
          <cell r="V337">
            <v>1896</v>
          </cell>
          <cell r="W337">
            <v>141</v>
          </cell>
          <cell r="X337">
            <v>318</v>
          </cell>
          <cell r="Y337">
            <v>12186</v>
          </cell>
          <cell r="Z337">
            <v>2502</v>
          </cell>
          <cell r="AA337">
            <v>77669</v>
          </cell>
        </row>
        <row r="338">
          <cell r="A338">
            <v>39479</v>
          </cell>
          <cell r="B338">
            <v>13589</v>
          </cell>
          <cell r="C338">
            <v>1563</v>
          </cell>
          <cell r="D338">
            <v>4297</v>
          </cell>
          <cell r="E338">
            <v>2847</v>
          </cell>
          <cell r="F338">
            <v>2414</v>
          </cell>
          <cell r="G338">
            <v>4853</v>
          </cell>
          <cell r="H338">
            <v>2522</v>
          </cell>
          <cell r="I338">
            <v>1907</v>
          </cell>
          <cell r="J338">
            <v>3376</v>
          </cell>
          <cell r="K338">
            <v>2378</v>
          </cell>
          <cell r="L338">
            <v>19020</v>
          </cell>
          <cell r="M338">
            <v>3542</v>
          </cell>
          <cell r="N338">
            <v>83296</v>
          </cell>
          <cell r="O338">
            <v>43175</v>
          </cell>
          <cell r="P338">
            <v>1483</v>
          </cell>
          <cell r="Q338">
            <v>2364</v>
          </cell>
          <cell r="R338">
            <v>289</v>
          </cell>
          <cell r="S338">
            <v>828</v>
          </cell>
          <cell r="T338">
            <v>698</v>
          </cell>
          <cell r="U338">
            <v>1384</v>
          </cell>
          <cell r="V338">
            <v>1904</v>
          </cell>
          <cell r="W338">
            <v>146</v>
          </cell>
          <cell r="X338">
            <v>314</v>
          </cell>
          <cell r="Y338">
            <v>12156</v>
          </cell>
          <cell r="Z338">
            <v>2478</v>
          </cell>
          <cell r="AA338">
            <v>78653</v>
          </cell>
        </row>
        <row r="339">
          <cell r="A339">
            <v>39508</v>
          </cell>
          <cell r="B339">
            <v>13527</v>
          </cell>
          <cell r="C339">
            <v>1570</v>
          </cell>
          <cell r="D339">
            <v>4344</v>
          </cell>
          <cell r="E339">
            <v>2834</v>
          </cell>
          <cell r="F339">
            <v>2416</v>
          </cell>
          <cell r="G339">
            <v>4866</v>
          </cell>
          <cell r="H339">
            <v>2541</v>
          </cell>
          <cell r="I339">
            <v>1898</v>
          </cell>
          <cell r="J339">
            <v>3415</v>
          </cell>
          <cell r="K339">
            <v>2439</v>
          </cell>
          <cell r="L339">
            <v>18863</v>
          </cell>
          <cell r="M339">
            <v>3570</v>
          </cell>
          <cell r="N339">
            <v>83519</v>
          </cell>
          <cell r="O339">
            <v>43419</v>
          </cell>
          <cell r="P339">
            <v>1502</v>
          </cell>
          <cell r="Q339">
            <v>2401</v>
          </cell>
          <cell r="R339">
            <v>302</v>
          </cell>
          <cell r="S339">
            <v>813</v>
          </cell>
          <cell r="T339">
            <v>707</v>
          </cell>
          <cell r="U339">
            <v>1346</v>
          </cell>
          <cell r="V339">
            <v>1896</v>
          </cell>
          <cell r="W339">
            <v>153</v>
          </cell>
          <cell r="X339">
            <v>310</v>
          </cell>
          <cell r="Y339">
            <v>11969</v>
          </cell>
          <cell r="Z339">
            <v>2568</v>
          </cell>
          <cell r="AA339">
            <v>78841</v>
          </cell>
        </row>
        <row r="340">
          <cell r="A340">
            <v>39539</v>
          </cell>
          <cell r="B340">
            <v>13539</v>
          </cell>
          <cell r="C340">
            <v>1564</v>
          </cell>
          <cell r="D340">
            <v>4377</v>
          </cell>
          <cell r="E340">
            <v>2824</v>
          </cell>
          <cell r="F340">
            <v>2454</v>
          </cell>
          <cell r="G340">
            <v>4923</v>
          </cell>
          <cell r="H340">
            <v>2529</v>
          </cell>
          <cell r="I340">
            <v>1876</v>
          </cell>
          <cell r="J340">
            <v>3450</v>
          </cell>
          <cell r="K340">
            <v>2574</v>
          </cell>
          <cell r="L340">
            <v>18772</v>
          </cell>
          <cell r="M340">
            <v>3593</v>
          </cell>
          <cell r="N340">
            <v>83993</v>
          </cell>
          <cell r="O340">
            <v>44114</v>
          </cell>
          <cell r="P340">
            <v>1507</v>
          </cell>
          <cell r="Q340">
            <v>2436</v>
          </cell>
          <cell r="R340">
            <v>298</v>
          </cell>
          <cell r="S340">
            <v>840</v>
          </cell>
          <cell r="T340">
            <v>714</v>
          </cell>
          <cell r="U340">
            <v>1336</v>
          </cell>
          <cell r="V340">
            <v>1888</v>
          </cell>
          <cell r="W340">
            <v>152</v>
          </cell>
          <cell r="X340">
            <v>310</v>
          </cell>
          <cell r="Y340">
            <v>11676</v>
          </cell>
          <cell r="Z340">
            <v>2543</v>
          </cell>
          <cell r="AA340">
            <v>79327</v>
          </cell>
        </row>
        <row r="341">
          <cell r="A341">
            <v>39569</v>
          </cell>
          <cell r="B341">
            <v>13555</v>
          </cell>
          <cell r="C341">
            <v>1576</v>
          </cell>
          <cell r="D341">
            <v>4495</v>
          </cell>
          <cell r="E341">
            <v>2897</v>
          </cell>
          <cell r="F341">
            <v>2432</v>
          </cell>
          <cell r="G341">
            <v>5020</v>
          </cell>
          <cell r="H341">
            <v>2551</v>
          </cell>
          <cell r="I341">
            <v>1900</v>
          </cell>
          <cell r="J341">
            <v>3516</v>
          </cell>
          <cell r="K341">
            <v>2642</v>
          </cell>
          <cell r="L341">
            <v>18780</v>
          </cell>
          <cell r="M341">
            <v>3598</v>
          </cell>
          <cell r="N341">
            <v>84847</v>
          </cell>
          <cell r="O341">
            <v>44749</v>
          </cell>
          <cell r="P341">
            <v>1515</v>
          </cell>
          <cell r="Q341">
            <v>2436</v>
          </cell>
          <cell r="R341">
            <v>298</v>
          </cell>
          <cell r="S341">
            <v>831</v>
          </cell>
          <cell r="T341">
            <v>702</v>
          </cell>
          <cell r="U341">
            <v>1307</v>
          </cell>
          <cell r="V341">
            <v>1919</v>
          </cell>
          <cell r="W341">
            <v>155</v>
          </cell>
          <cell r="X341">
            <v>310</v>
          </cell>
          <cell r="Y341">
            <v>11524</v>
          </cell>
          <cell r="Z341">
            <v>2633</v>
          </cell>
          <cell r="AA341">
            <v>79916</v>
          </cell>
        </row>
        <row r="342">
          <cell r="A342">
            <v>39600</v>
          </cell>
          <cell r="B342">
            <v>13425</v>
          </cell>
          <cell r="C342">
            <v>1611</v>
          </cell>
          <cell r="D342">
            <v>4539</v>
          </cell>
          <cell r="E342">
            <v>2946</v>
          </cell>
          <cell r="F342">
            <v>2427</v>
          </cell>
          <cell r="G342">
            <v>5115</v>
          </cell>
          <cell r="H342">
            <v>2574</v>
          </cell>
          <cell r="I342">
            <v>1919</v>
          </cell>
          <cell r="J342">
            <v>3611</v>
          </cell>
          <cell r="K342">
            <v>2728</v>
          </cell>
          <cell r="L342">
            <v>18752</v>
          </cell>
          <cell r="M342">
            <v>3613</v>
          </cell>
          <cell r="N342">
            <v>85239</v>
          </cell>
          <cell r="O342">
            <v>45348</v>
          </cell>
          <cell r="P342">
            <v>1562</v>
          </cell>
          <cell r="Q342">
            <v>2381</v>
          </cell>
          <cell r="R342">
            <v>306</v>
          </cell>
          <cell r="S342">
            <v>836</v>
          </cell>
          <cell r="T342">
            <v>712</v>
          </cell>
          <cell r="U342">
            <v>1307</v>
          </cell>
          <cell r="V342">
            <v>1866</v>
          </cell>
          <cell r="W342">
            <v>156</v>
          </cell>
          <cell r="X342">
            <v>299</v>
          </cell>
          <cell r="Y342">
            <v>11450</v>
          </cell>
          <cell r="Z342">
            <v>2692</v>
          </cell>
          <cell r="AA342">
            <v>80507</v>
          </cell>
        </row>
        <row r="343">
          <cell r="A343">
            <v>39630</v>
          </cell>
          <cell r="B343">
            <v>13387</v>
          </cell>
          <cell r="C343">
            <v>1607</v>
          </cell>
          <cell r="D343">
            <v>4768</v>
          </cell>
          <cell r="E343">
            <v>3008</v>
          </cell>
          <cell r="F343">
            <v>2473</v>
          </cell>
          <cell r="G343">
            <v>5440</v>
          </cell>
          <cell r="H343">
            <v>2509</v>
          </cell>
          <cell r="I343">
            <v>1939</v>
          </cell>
          <cell r="J343">
            <v>3732</v>
          </cell>
          <cell r="K343">
            <v>2821</v>
          </cell>
          <cell r="L343">
            <v>18790</v>
          </cell>
          <cell r="M343">
            <v>3552</v>
          </cell>
          <cell r="N343">
            <v>86073</v>
          </cell>
          <cell r="O343">
            <v>45731</v>
          </cell>
          <cell r="P343">
            <v>1620</v>
          </cell>
          <cell r="Q343">
            <v>2334</v>
          </cell>
          <cell r="R343">
            <v>314</v>
          </cell>
          <cell r="S343">
            <v>874</v>
          </cell>
          <cell r="T343">
            <v>743</v>
          </cell>
          <cell r="U343">
            <v>1291</v>
          </cell>
          <cell r="V343">
            <v>1886</v>
          </cell>
          <cell r="W343">
            <v>150</v>
          </cell>
          <cell r="X343">
            <v>297</v>
          </cell>
          <cell r="Y343">
            <v>11232</v>
          </cell>
          <cell r="Z343">
            <v>2668</v>
          </cell>
          <cell r="AA343">
            <v>80872</v>
          </cell>
        </row>
        <row r="344">
          <cell r="A344">
            <v>39661</v>
          </cell>
          <cell r="B344">
            <v>13350</v>
          </cell>
          <cell r="C344">
            <v>1688</v>
          </cell>
          <cell r="D344">
            <v>4939</v>
          </cell>
          <cell r="E344">
            <v>3117</v>
          </cell>
          <cell r="F344">
            <v>2485</v>
          </cell>
          <cell r="G344">
            <v>5604</v>
          </cell>
          <cell r="H344">
            <v>2516</v>
          </cell>
          <cell r="I344">
            <v>1965</v>
          </cell>
          <cell r="J344">
            <v>3832</v>
          </cell>
          <cell r="K344">
            <v>2927</v>
          </cell>
          <cell r="L344">
            <v>18680</v>
          </cell>
          <cell r="M344">
            <v>3623</v>
          </cell>
          <cell r="N344">
            <v>86706</v>
          </cell>
          <cell r="O344">
            <v>46630</v>
          </cell>
          <cell r="P344">
            <v>1642</v>
          </cell>
          <cell r="Q344">
            <v>2320</v>
          </cell>
          <cell r="R344">
            <v>314</v>
          </cell>
          <cell r="S344">
            <v>871</v>
          </cell>
          <cell r="T344">
            <v>757</v>
          </cell>
          <cell r="U344">
            <v>1312</v>
          </cell>
          <cell r="V344">
            <v>1901</v>
          </cell>
          <cell r="W344">
            <v>152</v>
          </cell>
          <cell r="X344">
            <v>301</v>
          </cell>
          <cell r="Y344">
            <v>11070</v>
          </cell>
          <cell r="Z344">
            <v>2701</v>
          </cell>
          <cell r="AA344">
            <v>81768</v>
          </cell>
        </row>
        <row r="345">
          <cell r="A345">
            <v>39692</v>
          </cell>
          <cell r="B345">
            <v>13237</v>
          </cell>
          <cell r="C345">
            <v>1718</v>
          </cell>
          <cell r="D345">
            <v>4900</v>
          </cell>
          <cell r="E345">
            <v>3046</v>
          </cell>
          <cell r="F345">
            <v>2526</v>
          </cell>
          <cell r="G345">
            <v>5761</v>
          </cell>
          <cell r="H345">
            <v>2490</v>
          </cell>
          <cell r="I345">
            <v>1961</v>
          </cell>
          <cell r="J345">
            <v>3812</v>
          </cell>
          <cell r="K345">
            <v>3007</v>
          </cell>
          <cell r="L345">
            <v>18538</v>
          </cell>
          <cell r="M345">
            <v>3608</v>
          </cell>
          <cell r="N345">
            <v>86657</v>
          </cell>
          <cell r="O345">
            <v>47166</v>
          </cell>
          <cell r="P345">
            <v>1664</v>
          </cell>
          <cell r="Q345">
            <v>2314</v>
          </cell>
          <cell r="R345">
            <v>319</v>
          </cell>
          <cell r="S345">
            <v>880</v>
          </cell>
          <cell r="T345">
            <v>759</v>
          </cell>
          <cell r="U345">
            <v>1281</v>
          </cell>
          <cell r="V345">
            <v>1913</v>
          </cell>
          <cell r="W345">
            <v>151</v>
          </cell>
          <cell r="X345">
            <v>293</v>
          </cell>
          <cell r="Y345">
            <v>10986</v>
          </cell>
          <cell r="Z345">
            <v>2709</v>
          </cell>
          <cell r="AA345">
            <v>82254</v>
          </cell>
        </row>
        <row r="346">
          <cell r="A346">
            <v>39722</v>
          </cell>
          <cell r="B346">
            <v>13217</v>
          </cell>
          <cell r="C346">
            <v>1755</v>
          </cell>
          <cell r="D346">
            <v>5010</v>
          </cell>
          <cell r="E346">
            <v>3038</v>
          </cell>
          <cell r="F346">
            <v>2521</v>
          </cell>
          <cell r="G346">
            <v>5913</v>
          </cell>
          <cell r="H346">
            <v>2469</v>
          </cell>
          <cell r="I346">
            <v>1943</v>
          </cell>
          <cell r="J346">
            <v>3853</v>
          </cell>
          <cell r="K346">
            <v>3089</v>
          </cell>
          <cell r="L346">
            <v>18628</v>
          </cell>
          <cell r="M346">
            <v>3666</v>
          </cell>
          <cell r="N346">
            <v>87353</v>
          </cell>
          <cell r="O346">
            <v>47849</v>
          </cell>
          <cell r="P346">
            <v>1711</v>
          </cell>
          <cell r="Q346">
            <v>2355</v>
          </cell>
          <cell r="R346">
            <v>321</v>
          </cell>
          <cell r="S346">
            <v>871</v>
          </cell>
          <cell r="T346">
            <v>744</v>
          </cell>
          <cell r="U346">
            <v>1269</v>
          </cell>
          <cell r="V346">
            <v>1945</v>
          </cell>
          <cell r="W346">
            <v>146</v>
          </cell>
          <cell r="X346">
            <v>299</v>
          </cell>
          <cell r="Y346">
            <v>10951</v>
          </cell>
          <cell r="Z346">
            <v>2683</v>
          </cell>
          <cell r="AA346">
            <v>83024</v>
          </cell>
        </row>
        <row r="347">
          <cell r="A347">
            <v>39753</v>
          </cell>
          <cell r="B347">
            <v>13168</v>
          </cell>
          <cell r="C347">
            <v>1750</v>
          </cell>
          <cell r="D347">
            <v>5025</v>
          </cell>
          <cell r="E347">
            <v>3053</v>
          </cell>
          <cell r="F347">
            <v>2539</v>
          </cell>
          <cell r="G347">
            <v>5963</v>
          </cell>
          <cell r="H347">
            <v>2487</v>
          </cell>
          <cell r="I347">
            <v>1936</v>
          </cell>
          <cell r="J347">
            <v>3851</v>
          </cell>
          <cell r="K347">
            <v>3154</v>
          </cell>
          <cell r="L347">
            <v>18469</v>
          </cell>
          <cell r="M347">
            <v>3681</v>
          </cell>
          <cell r="N347">
            <v>87351</v>
          </cell>
          <cell r="O347">
            <v>48474</v>
          </cell>
          <cell r="P347">
            <v>1734</v>
          </cell>
          <cell r="Q347">
            <v>2364</v>
          </cell>
          <cell r="R347">
            <v>329</v>
          </cell>
          <cell r="S347">
            <v>876</v>
          </cell>
          <cell r="T347">
            <v>758</v>
          </cell>
          <cell r="U347">
            <v>1245</v>
          </cell>
          <cell r="V347">
            <v>1974</v>
          </cell>
          <cell r="W347">
            <v>154</v>
          </cell>
          <cell r="X347">
            <v>301</v>
          </cell>
          <cell r="Y347">
            <v>10946</v>
          </cell>
          <cell r="Z347">
            <v>2716</v>
          </cell>
          <cell r="AA347">
            <v>83782</v>
          </cell>
        </row>
        <row r="348">
          <cell r="A348">
            <v>39783</v>
          </cell>
          <cell r="B348">
            <v>13057</v>
          </cell>
          <cell r="C348">
            <v>1796</v>
          </cell>
          <cell r="D348">
            <v>4993</v>
          </cell>
          <cell r="E348">
            <v>3109</v>
          </cell>
          <cell r="F348">
            <v>2553</v>
          </cell>
          <cell r="G348">
            <v>5923</v>
          </cell>
          <cell r="H348">
            <v>2436</v>
          </cell>
          <cell r="I348">
            <v>1908</v>
          </cell>
          <cell r="J348">
            <v>3851</v>
          </cell>
          <cell r="K348">
            <v>3159</v>
          </cell>
          <cell r="L348">
            <v>18655</v>
          </cell>
          <cell r="M348">
            <v>3658</v>
          </cell>
          <cell r="N348">
            <v>87463</v>
          </cell>
          <cell r="O348">
            <v>48452</v>
          </cell>
          <cell r="P348">
            <v>1742</v>
          </cell>
          <cell r="Q348">
            <v>2352</v>
          </cell>
          <cell r="R348">
            <v>331</v>
          </cell>
          <cell r="S348">
            <v>908</v>
          </cell>
          <cell r="T348">
            <v>755</v>
          </cell>
          <cell r="U348">
            <v>1252</v>
          </cell>
          <cell r="V348">
            <v>2069</v>
          </cell>
          <cell r="W348">
            <v>173</v>
          </cell>
          <cell r="X348">
            <v>310</v>
          </cell>
          <cell r="Y348">
            <v>10830</v>
          </cell>
          <cell r="Z348">
            <v>2712</v>
          </cell>
          <cell r="AA348">
            <v>83649</v>
          </cell>
        </row>
        <row r="349">
          <cell r="A349">
            <v>39814</v>
          </cell>
          <cell r="B349">
            <v>13134</v>
          </cell>
          <cell r="C349">
            <v>1794</v>
          </cell>
          <cell r="D349">
            <v>5047</v>
          </cell>
          <cell r="E349">
            <v>3325</v>
          </cell>
          <cell r="F349">
            <v>2508</v>
          </cell>
          <cell r="G349">
            <v>6032</v>
          </cell>
          <cell r="H349">
            <v>2489</v>
          </cell>
          <cell r="I349">
            <v>1933</v>
          </cell>
          <cell r="J349">
            <v>3870</v>
          </cell>
          <cell r="K349">
            <v>3155</v>
          </cell>
          <cell r="L349">
            <v>18631</v>
          </cell>
          <cell r="M349">
            <v>3644</v>
          </cell>
          <cell r="N349">
            <v>88201</v>
          </cell>
          <cell r="O349">
            <v>48515</v>
          </cell>
          <cell r="P349">
            <v>1763</v>
          </cell>
          <cell r="Q349">
            <v>2358</v>
          </cell>
          <cell r="R349">
            <v>358</v>
          </cell>
          <cell r="S349">
            <v>928</v>
          </cell>
          <cell r="T349">
            <v>745</v>
          </cell>
          <cell r="U349">
            <v>1262</v>
          </cell>
          <cell r="V349">
            <v>2078</v>
          </cell>
          <cell r="W349">
            <v>184</v>
          </cell>
          <cell r="X349">
            <v>324</v>
          </cell>
          <cell r="Y349">
            <v>10741</v>
          </cell>
          <cell r="Z349">
            <v>2642</v>
          </cell>
          <cell r="AA349">
            <v>83663</v>
          </cell>
        </row>
        <row r="350">
          <cell r="A350">
            <v>39845</v>
          </cell>
          <cell r="B350">
            <v>13076</v>
          </cell>
          <cell r="C350">
            <v>1802</v>
          </cell>
          <cell r="D350">
            <v>5275</v>
          </cell>
          <cell r="E350">
            <v>3392</v>
          </cell>
          <cell r="F350">
            <v>2535</v>
          </cell>
          <cell r="G350">
            <v>6389</v>
          </cell>
          <cell r="H350">
            <v>2424</v>
          </cell>
          <cell r="I350">
            <v>1920</v>
          </cell>
          <cell r="J350">
            <v>3837</v>
          </cell>
          <cell r="K350">
            <v>3074</v>
          </cell>
          <cell r="L350">
            <v>18744</v>
          </cell>
          <cell r="M350">
            <v>3635</v>
          </cell>
          <cell r="N350">
            <v>88594</v>
          </cell>
          <cell r="O350">
            <v>47481</v>
          </cell>
          <cell r="P350">
            <v>1780</v>
          </cell>
          <cell r="Q350">
            <v>2310</v>
          </cell>
          <cell r="R350">
            <v>364</v>
          </cell>
          <cell r="S350">
            <v>933</v>
          </cell>
          <cell r="T350">
            <v>759</v>
          </cell>
          <cell r="U350">
            <v>1239</v>
          </cell>
          <cell r="V350">
            <v>2111</v>
          </cell>
          <cell r="W350">
            <v>194</v>
          </cell>
          <cell r="X350">
            <v>326</v>
          </cell>
          <cell r="Y350">
            <v>10621</v>
          </cell>
          <cell r="Z350">
            <v>2682</v>
          </cell>
          <cell r="AA350">
            <v>82434</v>
          </cell>
        </row>
        <row r="351">
          <cell r="A351">
            <v>39873</v>
          </cell>
          <cell r="B351">
            <v>13068</v>
          </cell>
          <cell r="C351">
            <v>1826</v>
          </cell>
          <cell r="D351">
            <v>5380</v>
          </cell>
          <cell r="E351">
            <v>3436</v>
          </cell>
          <cell r="F351">
            <v>2543</v>
          </cell>
          <cell r="G351">
            <v>6610</v>
          </cell>
          <cell r="H351">
            <v>2426</v>
          </cell>
          <cell r="I351">
            <v>1946</v>
          </cell>
          <cell r="J351">
            <v>3731</v>
          </cell>
          <cell r="K351">
            <v>3023</v>
          </cell>
          <cell r="L351">
            <v>18753</v>
          </cell>
          <cell r="M351">
            <v>3660</v>
          </cell>
          <cell r="N351">
            <v>88873</v>
          </cell>
          <cell r="O351">
            <v>46658</v>
          </cell>
          <cell r="P351">
            <v>1770</v>
          </cell>
          <cell r="Q351">
            <v>2272</v>
          </cell>
          <cell r="R351">
            <v>384</v>
          </cell>
          <cell r="S351">
            <v>969</v>
          </cell>
          <cell r="T351">
            <v>765</v>
          </cell>
          <cell r="U351">
            <v>1248</v>
          </cell>
          <cell r="V351">
            <v>2141</v>
          </cell>
          <cell r="W351">
            <v>203</v>
          </cell>
          <cell r="X351">
            <v>324</v>
          </cell>
          <cell r="Y351">
            <v>10420</v>
          </cell>
          <cell r="Z351">
            <v>2632</v>
          </cell>
          <cell r="AA351">
            <v>81391</v>
          </cell>
        </row>
        <row r="352">
          <cell r="A352">
            <v>39904</v>
          </cell>
          <cell r="B352">
            <v>13278</v>
          </cell>
          <cell r="C352">
            <v>1826</v>
          </cell>
          <cell r="D352">
            <v>5440</v>
          </cell>
          <cell r="E352">
            <v>3456</v>
          </cell>
          <cell r="F352">
            <v>2492</v>
          </cell>
          <cell r="G352">
            <v>6730</v>
          </cell>
          <cell r="H352">
            <v>2368</v>
          </cell>
          <cell r="I352">
            <v>1966</v>
          </cell>
          <cell r="J352">
            <v>3729</v>
          </cell>
          <cell r="K352">
            <v>2924</v>
          </cell>
          <cell r="L352">
            <v>18768</v>
          </cell>
          <cell r="M352">
            <v>3625</v>
          </cell>
          <cell r="N352">
            <v>88989</v>
          </cell>
          <cell r="O352">
            <v>45314</v>
          </cell>
          <cell r="P352">
            <v>1775</v>
          </cell>
          <cell r="Q352">
            <v>2228</v>
          </cell>
          <cell r="R352">
            <v>396</v>
          </cell>
          <cell r="S352">
            <v>989</v>
          </cell>
          <cell r="T352">
            <v>764</v>
          </cell>
          <cell r="U352">
            <v>1267</v>
          </cell>
          <cell r="V352">
            <v>2137</v>
          </cell>
          <cell r="W352">
            <v>218</v>
          </cell>
          <cell r="X352">
            <v>339</v>
          </cell>
          <cell r="Y352">
            <v>10193</v>
          </cell>
          <cell r="Z352">
            <v>2614</v>
          </cell>
          <cell r="AA352">
            <v>79813</v>
          </cell>
        </row>
        <row r="353">
          <cell r="A353">
            <v>39934</v>
          </cell>
          <cell r="B353">
            <v>13371</v>
          </cell>
          <cell r="C353">
            <v>1811</v>
          </cell>
          <cell r="D353">
            <v>5459</v>
          </cell>
          <cell r="E353">
            <v>3486</v>
          </cell>
          <cell r="F353">
            <v>2489</v>
          </cell>
          <cell r="G353">
            <v>6827</v>
          </cell>
          <cell r="H353">
            <v>2325</v>
          </cell>
          <cell r="I353">
            <v>2010</v>
          </cell>
          <cell r="J353">
            <v>3715</v>
          </cell>
          <cell r="K353">
            <v>2860</v>
          </cell>
          <cell r="L353">
            <v>18631</v>
          </cell>
          <cell r="M353">
            <v>3564</v>
          </cell>
          <cell r="N353">
            <v>88867</v>
          </cell>
          <cell r="O353">
            <v>43827</v>
          </cell>
          <cell r="P353">
            <v>1769</v>
          </cell>
          <cell r="Q353">
            <v>2170</v>
          </cell>
          <cell r="R353">
            <v>408</v>
          </cell>
          <cell r="S353">
            <v>991</v>
          </cell>
          <cell r="T353">
            <v>796</v>
          </cell>
          <cell r="U353">
            <v>1273</v>
          </cell>
          <cell r="V353">
            <v>2124</v>
          </cell>
          <cell r="W353">
            <v>224</v>
          </cell>
          <cell r="X353">
            <v>376</v>
          </cell>
          <cell r="Y353">
            <v>9700</v>
          </cell>
          <cell r="Z353">
            <v>2523</v>
          </cell>
          <cell r="AA353">
            <v>77665</v>
          </cell>
        </row>
        <row r="354">
          <cell r="A354">
            <v>39965</v>
          </cell>
          <cell r="B354">
            <v>13555</v>
          </cell>
          <cell r="C354">
            <v>1830</v>
          </cell>
          <cell r="D354">
            <v>5492</v>
          </cell>
          <cell r="E354">
            <v>3410</v>
          </cell>
          <cell r="F354">
            <v>2471</v>
          </cell>
          <cell r="G354">
            <v>6849</v>
          </cell>
          <cell r="H354">
            <v>2288</v>
          </cell>
          <cell r="I354">
            <v>1996</v>
          </cell>
          <cell r="J354">
            <v>3582</v>
          </cell>
          <cell r="K354">
            <v>2716</v>
          </cell>
          <cell r="L354">
            <v>18487</v>
          </cell>
          <cell r="M354">
            <v>3559</v>
          </cell>
          <cell r="N354">
            <v>88251</v>
          </cell>
          <cell r="O354">
            <v>42231</v>
          </cell>
          <cell r="P354">
            <v>1724</v>
          </cell>
          <cell r="Q354">
            <v>2219</v>
          </cell>
          <cell r="R354">
            <v>423</v>
          </cell>
          <cell r="S354">
            <v>1000</v>
          </cell>
          <cell r="T354">
            <v>820</v>
          </cell>
          <cell r="U354">
            <v>1268</v>
          </cell>
          <cell r="V354">
            <v>2145</v>
          </cell>
          <cell r="W354">
            <v>251</v>
          </cell>
          <cell r="X354">
            <v>414</v>
          </cell>
          <cell r="Y354">
            <v>9346</v>
          </cell>
          <cell r="Z354">
            <v>2479</v>
          </cell>
          <cell r="AA354">
            <v>75736</v>
          </cell>
        </row>
        <row r="355">
          <cell r="A355">
            <v>39995</v>
          </cell>
          <cell r="B355">
            <v>13809</v>
          </cell>
          <cell r="C355">
            <v>1817</v>
          </cell>
          <cell r="D355">
            <v>5574</v>
          </cell>
          <cell r="E355">
            <v>3333</v>
          </cell>
          <cell r="F355">
            <v>2498</v>
          </cell>
          <cell r="G355">
            <v>6854</v>
          </cell>
          <cell r="H355">
            <v>2261</v>
          </cell>
          <cell r="I355">
            <v>1995</v>
          </cell>
          <cell r="J355">
            <v>3450</v>
          </cell>
          <cell r="K355">
            <v>2566</v>
          </cell>
          <cell r="L355">
            <v>18361</v>
          </cell>
          <cell r="M355">
            <v>3692</v>
          </cell>
          <cell r="N355">
            <v>88359</v>
          </cell>
          <cell r="O355">
            <v>40715</v>
          </cell>
          <cell r="P355">
            <v>1672</v>
          </cell>
          <cell r="Q355">
            <v>2208</v>
          </cell>
          <cell r="R355">
            <v>436</v>
          </cell>
          <cell r="S355">
            <v>990</v>
          </cell>
          <cell r="T355">
            <v>858</v>
          </cell>
          <cell r="U355">
            <v>1274</v>
          </cell>
          <cell r="V355">
            <v>2171</v>
          </cell>
          <cell r="W355">
            <v>271</v>
          </cell>
          <cell r="X355">
            <v>436</v>
          </cell>
          <cell r="Y355">
            <v>9108</v>
          </cell>
          <cell r="Z355">
            <v>2481</v>
          </cell>
          <cell r="AA355">
            <v>73871</v>
          </cell>
        </row>
        <row r="356">
          <cell r="A356">
            <v>40026</v>
          </cell>
          <cell r="B356">
            <v>14106</v>
          </cell>
          <cell r="C356">
            <v>1766</v>
          </cell>
          <cell r="D356">
            <v>5664</v>
          </cell>
          <cell r="E356">
            <v>3177</v>
          </cell>
          <cell r="F356">
            <v>2542</v>
          </cell>
          <cell r="G356">
            <v>6764</v>
          </cell>
          <cell r="H356">
            <v>2240</v>
          </cell>
          <cell r="I356">
            <v>2005</v>
          </cell>
          <cell r="J356">
            <v>3167</v>
          </cell>
          <cell r="K356">
            <v>2419</v>
          </cell>
          <cell r="L356">
            <v>18154</v>
          </cell>
          <cell r="M356">
            <v>3614</v>
          </cell>
          <cell r="N356">
            <v>87496</v>
          </cell>
          <cell r="O356">
            <v>38881</v>
          </cell>
          <cell r="P356">
            <v>1682</v>
          </cell>
          <cell r="Q356">
            <v>2226</v>
          </cell>
          <cell r="R356">
            <v>495</v>
          </cell>
          <cell r="S356">
            <v>991</v>
          </cell>
          <cell r="T356">
            <v>879</v>
          </cell>
          <cell r="U356">
            <v>1256</v>
          </cell>
          <cell r="V356">
            <v>2177</v>
          </cell>
          <cell r="W356">
            <v>307</v>
          </cell>
          <cell r="X356">
            <v>476</v>
          </cell>
          <cell r="Y356">
            <v>8922</v>
          </cell>
          <cell r="Z356">
            <v>2400</v>
          </cell>
          <cell r="AA356">
            <v>71854</v>
          </cell>
        </row>
        <row r="357">
          <cell r="A357">
            <v>40057</v>
          </cell>
          <cell r="B357">
            <v>14260</v>
          </cell>
          <cell r="C357">
            <v>1776</v>
          </cell>
          <cell r="D357">
            <v>5812</v>
          </cell>
          <cell r="E357">
            <v>3136</v>
          </cell>
          <cell r="F357">
            <v>2529</v>
          </cell>
          <cell r="G357">
            <v>6753</v>
          </cell>
          <cell r="H357">
            <v>2214</v>
          </cell>
          <cell r="I357">
            <v>2033</v>
          </cell>
          <cell r="J357">
            <v>3047</v>
          </cell>
          <cell r="K357">
            <v>2253</v>
          </cell>
          <cell r="L357">
            <v>17941</v>
          </cell>
          <cell r="M357">
            <v>3592</v>
          </cell>
          <cell r="N357">
            <v>87209</v>
          </cell>
          <cell r="O357">
            <v>37362</v>
          </cell>
          <cell r="P357">
            <v>1675</v>
          </cell>
          <cell r="Q357">
            <v>2240</v>
          </cell>
          <cell r="R357">
            <v>525</v>
          </cell>
          <cell r="S357">
            <v>985</v>
          </cell>
          <cell r="T357">
            <v>881</v>
          </cell>
          <cell r="U357">
            <v>1250</v>
          </cell>
          <cell r="V357">
            <v>2179</v>
          </cell>
          <cell r="W357">
            <v>325</v>
          </cell>
          <cell r="X357">
            <v>547</v>
          </cell>
          <cell r="Y357">
            <v>8714</v>
          </cell>
          <cell r="Z357">
            <v>2375</v>
          </cell>
          <cell r="AA357">
            <v>70166</v>
          </cell>
        </row>
        <row r="358">
          <cell r="A358">
            <v>40087</v>
          </cell>
          <cell r="B358">
            <v>14359</v>
          </cell>
          <cell r="C358">
            <v>1765</v>
          </cell>
          <cell r="D358">
            <v>5810</v>
          </cell>
          <cell r="E358">
            <v>3070</v>
          </cell>
          <cell r="F358">
            <v>2528</v>
          </cell>
          <cell r="G358">
            <v>6806</v>
          </cell>
          <cell r="H358">
            <v>2171</v>
          </cell>
          <cell r="I358">
            <v>2083</v>
          </cell>
          <cell r="J358">
            <v>2917</v>
          </cell>
          <cell r="K358">
            <v>2097</v>
          </cell>
          <cell r="L358">
            <v>17716</v>
          </cell>
          <cell r="M358">
            <v>3514</v>
          </cell>
          <cell r="N358">
            <v>86701</v>
          </cell>
          <cell r="O358">
            <v>35566</v>
          </cell>
          <cell r="P358">
            <v>1667</v>
          </cell>
          <cell r="Q358">
            <v>2207</v>
          </cell>
          <cell r="R358">
            <v>542</v>
          </cell>
          <cell r="S358">
            <v>979</v>
          </cell>
          <cell r="T358">
            <v>922</v>
          </cell>
          <cell r="U358">
            <v>1289</v>
          </cell>
          <cell r="V358">
            <v>2182</v>
          </cell>
          <cell r="W358">
            <v>342</v>
          </cell>
          <cell r="X358">
            <v>591</v>
          </cell>
          <cell r="Y358">
            <v>8533</v>
          </cell>
          <cell r="Z358">
            <v>2351</v>
          </cell>
          <cell r="AA358">
            <v>68141</v>
          </cell>
        </row>
        <row r="359">
          <cell r="A359">
            <v>40118</v>
          </cell>
          <cell r="B359">
            <v>14594</v>
          </cell>
          <cell r="C359">
            <v>1767</v>
          </cell>
          <cell r="D359">
            <v>5910</v>
          </cell>
          <cell r="E359">
            <v>2961</v>
          </cell>
          <cell r="F359">
            <v>2572</v>
          </cell>
          <cell r="G359">
            <v>6829</v>
          </cell>
          <cell r="H359">
            <v>2156</v>
          </cell>
          <cell r="I359">
            <v>2069</v>
          </cell>
          <cell r="J359">
            <v>2783</v>
          </cell>
          <cell r="K359">
            <v>1923</v>
          </cell>
          <cell r="L359">
            <v>17597</v>
          </cell>
          <cell r="M359">
            <v>3511</v>
          </cell>
          <cell r="N359">
            <v>86533</v>
          </cell>
          <cell r="O359">
            <v>34080</v>
          </cell>
          <cell r="P359">
            <v>1667</v>
          </cell>
          <cell r="Q359">
            <v>2215</v>
          </cell>
          <cell r="R359">
            <v>565</v>
          </cell>
          <cell r="S359">
            <v>979</v>
          </cell>
          <cell r="T359">
            <v>931</v>
          </cell>
          <cell r="U359">
            <v>1304</v>
          </cell>
          <cell r="V359">
            <v>2218</v>
          </cell>
          <cell r="W359">
            <v>375</v>
          </cell>
          <cell r="X359">
            <v>630</v>
          </cell>
          <cell r="Y359">
            <v>8373</v>
          </cell>
          <cell r="Z359">
            <v>2270</v>
          </cell>
          <cell r="AA359">
            <v>66512</v>
          </cell>
        </row>
        <row r="360">
          <cell r="A360">
            <v>40148</v>
          </cell>
          <cell r="B360">
            <v>14793</v>
          </cell>
          <cell r="C360">
            <v>1757</v>
          </cell>
          <cell r="D360">
            <v>5982</v>
          </cell>
          <cell r="E360">
            <v>2768</v>
          </cell>
          <cell r="F360">
            <v>2550</v>
          </cell>
          <cell r="G360">
            <v>6888</v>
          </cell>
          <cell r="H360">
            <v>2161</v>
          </cell>
          <cell r="I360">
            <v>2136</v>
          </cell>
          <cell r="J360">
            <v>2665</v>
          </cell>
          <cell r="K360">
            <v>1838</v>
          </cell>
          <cell r="L360">
            <v>17391</v>
          </cell>
          <cell r="M360">
            <v>3562</v>
          </cell>
          <cell r="N360">
            <v>86410</v>
          </cell>
          <cell r="O360">
            <v>32755</v>
          </cell>
          <cell r="P360">
            <v>1660</v>
          </cell>
          <cell r="Q360">
            <v>2175</v>
          </cell>
          <cell r="R360">
            <v>594</v>
          </cell>
          <cell r="S360">
            <v>979</v>
          </cell>
          <cell r="T360">
            <v>937</v>
          </cell>
          <cell r="U360">
            <v>1295</v>
          </cell>
          <cell r="V360">
            <v>2152</v>
          </cell>
          <cell r="W360">
            <v>379</v>
          </cell>
          <cell r="X360">
            <v>672</v>
          </cell>
          <cell r="Y360">
            <v>8336</v>
          </cell>
          <cell r="Z360">
            <v>2314</v>
          </cell>
          <cell r="AA360">
            <v>65157</v>
          </cell>
        </row>
        <row r="361">
          <cell r="A361">
            <v>40179</v>
          </cell>
          <cell r="B361">
            <v>15051</v>
          </cell>
          <cell r="C361">
            <v>1760</v>
          </cell>
          <cell r="D361">
            <v>6125</v>
          </cell>
          <cell r="E361">
            <v>2526</v>
          </cell>
          <cell r="F361">
            <v>2574</v>
          </cell>
          <cell r="G361">
            <v>6874</v>
          </cell>
          <cell r="H361">
            <v>2143</v>
          </cell>
          <cell r="I361">
            <v>2192</v>
          </cell>
          <cell r="J361">
            <v>2581</v>
          </cell>
          <cell r="K361">
            <v>1729</v>
          </cell>
          <cell r="L361">
            <v>17067</v>
          </cell>
          <cell r="M361">
            <v>3593</v>
          </cell>
          <cell r="N361">
            <v>86010</v>
          </cell>
          <cell r="O361">
            <v>31070</v>
          </cell>
          <cell r="P361">
            <v>1655</v>
          </cell>
          <cell r="Q361">
            <v>2206</v>
          </cell>
          <cell r="R361">
            <v>601</v>
          </cell>
          <cell r="S361">
            <v>963</v>
          </cell>
          <cell r="T361">
            <v>979</v>
          </cell>
          <cell r="U361">
            <v>1276</v>
          </cell>
          <cell r="V361">
            <v>2111</v>
          </cell>
          <cell r="W361">
            <v>394</v>
          </cell>
          <cell r="X361">
            <v>702</v>
          </cell>
          <cell r="Y361">
            <v>8199</v>
          </cell>
          <cell r="Z361">
            <v>2352</v>
          </cell>
          <cell r="AA361">
            <v>63422</v>
          </cell>
        </row>
        <row r="362">
          <cell r="A362">
            <v>40210</v>
          </cell>
          <cell r="B362">
            <v>15312</v>
          </cell>
          <cell r="C362">
            <v>1774</v>
          </cell>
          <cell r="D362">
            <v>5914</v>
          </cell>
          <cell r="E362">
            <v>2304</v>
          </cell>
          <cell r="F362">
            <v>2551</v>
          </cell>
          <cell r="G362">
            <v>6675</v>
          </cell>
          <cell r="H362">
            <v>2138</v>
          </cell>
          <cell r="I362">
            <v>2156</v>
          </cell>
          <cell r="J362">
            <v>2463</v>
          </cell>
          <cell r="K362">
            <v>1566</v>
          </cell>
          <cell r="L362">
            <v>16710</v>
          </cell>
          <cell r="M362">
            <v>3545</v>
          </cell>
          <cell r="N362">
            <v>84844</v>
          </cell>
          <cell r="O362">
            <v>30697</v>
          </cell>
          <cell r="P362">
            <v>1634</v>
          </cell>
          <cell r="Q362">
            <v>2268</v>
          </cell>
          <cell r="R362">
            <v>633</v>
          </cell>
          <cell r="S362">
            <v>984</v>
          </cell>
          <cell r="T362">
            <v>995</v>
          </cell>
          <cell r="U362">
            <v>1284</v>
          </cell>
          <cell r="V362">
            <v>2130</v>
          </cell>
          <cell r="W362">
            <v>404</v>
          </cell>
          <cell r="X362">
            <v>715</v>
          </cell>
          <cell r="Y362">
            <v>8140</v>
          </cell>
          <cell r="Z362">
            <v>2367</v>
          </cell>
          <cell r="AA362">
            <v>63226</v>
          </cell>
        </row>
        <row r="363">
          <cell r="A363">
            <v>40238</v>
          </cell>
          <cell r="B363">
            <v>15642</v>
          </cell>
          <cell r="C363">
            <v>1774</v>
          </cell>
          <cell r="D363">
            <v>5992</v>
          </cell>
          <cell r="E363">
            <v>2129</v>
          </cell>
          <cell r="F363">
            <v>2542</v>
          </cell>
          <cell r="G363">
            <v>6597</v>
          </cell>
          <cell r="H363">
            <v>2107</v>
          </cell>
          <cell r="I363">
            <v>2133</v>
          </cell>
          <cell r="J363">
            <v>2406</v>
          </cell>
          <cell r="K363">
            <v>1478</v>
          </cell>
          <cell r="L363">
            <v>16497</v>
          </cell>
          <cell r="M363">
            <v>3487</v>
          </cell>
          <cell r="N363">
            <v>84336</v>
          </cell>
          <cell r="O363">
            <v>30532</v>
          </cell>
          <cell r="P363">
            <v>1654</v>
          </cell>
          <cell r="Q363">
            <v>2269</v>
          </cell>
          <cell r="R363">
            <v>631</v>
          </cell>
          <cell r="S363">
            <v>979</v>
          </cell>
          <cell r="T363">
            <v>1030</v>
          </cell>
          <cell r="U363">
            <v>1259</v>
          </cell>
          <cell r="V363">
            <v>2158</v>
          </cell>
          <cell r="W363">
            <v>415</v>
          </cell>
          <cell r="X363">
            <v>749</v>
          </cell>
          <cell r="Y363">
            <v>8145</v>
          </cell>
          <cell r="Z363">
            <v>2384</v>
          </cell>
          <cell r="AA363">
            <v>63363</v>
          </cell>
        </row>
        <row r="364">
          <cell r="A364">
            <v>40269</v>
          </cell>
          <cell r="B364">
            <v>15735</v>
          </cell>
          <cell r="C364">
            <v>1804</v>
          </cell>
          <cell r="D364">
            <v>5965</v>
          </cell>
          <cell r="E364">
            <v>2014</v>
          </cell>
          <cell r="F364">
            <v>2537</v>
          </cell>
          <cell r="G364">
            <v>6669</v>
          </cell>
          <cell r="H364">
            <v>2072</v>
          </cell>
          <cell r="I364">
            <v>2114</v>
          </cell>
          <cell r="J364">
            <v>2227</v>
          </cell>
          <cell r="K364">
            <v>1418</v>
          </cell>
          <cell r="L364">
            <v>16167</v>
          </cell>
          <cell r="M364">
            <v>3504</v>
          </cell>
          <cell r="N364">
            <v>83620</v>
          </cell>
          <cell r="O364">
            <v>30526</v>
          </cell>
          <cell r="P364">
            <v>1657</v>
          </cell>
          <cell r="Q364">
            <v>2294</v>
          </cell>
          <cell r="R364">
            <v>663</v>
          </cell>
          <cell r="S364">
            <v>981</v>
          </cell>
          <cell r="T364">
            <v>1091</v>
          </cell>
          <cell r="U364">
            <v>1242</v>
          </cell>
          <cell r="V364">
            <v>2197</v>
          </cell>
          <cell r="W364">
            <v>439</v>
          </cell>
          <cell r="X364">
            <v>751</v>
          </cell>
          <cell r="Y364">
            <v>8145</v>
          </cell>
          <cell r="Z364">
            <v>2469</v>
          </cell>
          <cell r="AA364">
            <v>63666</v>
          </cell>
        </row>
        <row r="365">
          <cell r="A365">
            <v>40299</v>
          </cell>
          <cell r="B365">
            <v>15739</v>
          </cell>
          <cell r="C365">
            <v>1822</v>
          </cell>
          <cell r="D365">
            <v>5992</v>
          </cell>
          <cell r="E365">
            <v>1829</v>
          </cell>
          <cell r="F365">
            <v>2512</v>
          </cell>
          <cell r="G365">
            <v>6647</v>
          </cell>
          <cell r="H365">
            <v>2052</v>
          </cell>
          <cell r="I365">
            <v>2038</v>
          </cell>
          <cell r="J365">
            <v>2090</v>
          </cell>
          <cell r="K365">
            <v>1348</v>
          </cell>
          <cell r="L365">
            <v>16019</v>
          </cell>
          <cell r="M365">
            <v>3532</v>
          </cell>
          <cell r="N365">
            <v>82850</v>
          </cell>
          <cell r="O365">
            <v>30982</v>
          </cell>
          <cell r="P365">
            <v>1665</v>
          </cell>
          <cell r="Q365">
            <v>2342</v>
          </cell>
          <cell r="R365">
            <v>708</v>
          </cell>
          <cell r="S365">
            <v>1003</v>
          </cell>
          <cell r="T365">
            <v>1115</v>
          </cell>
          <cell r="U365">
            <v>1221</v>
          </cell>
          <cell r="V365">
            <v>2225</v>
          </cell>
          <cell r="W365">
            <v>465</v>
          </cell>
          <cell r="X365">
            <v>744</v>
          </cell>
          <cell r="Y365">
            <v>8444</v>
          </cell>
          <cell r="Z365">
            <v>2535</v>
          </cell>
          <cell r="AA365">
            <v>64883</v>
          </cell>
        </row>
        <row r="366">
          <cell r="A366">
            <v>40330</v>
          </cell>
          <cell r="B366">
            <v>15796</v>
          </cell>
          <cell r="C366">
            <v>1810</v>
          </cell>
          <cell r="D366">
            <v>5953</v>
          </cell>
          <cell r="E366">
            <v>1725</v>
          </cell>
          <cell r="F366">
            <v>2518</v>
          </cell>
          <cell r="G366">
            <v>6677</v>
          </cell>
          <cell r="H366">
            <v>2015</v>
          </cell>
          <cell r="I366">
            <v>2027</v>
          </cell>
          <cell r="J366">
            <v>1972</v>
          </cell>
          <cell r="K366">
            <v>1328</v>
          </cell>
          <cell r="L366">
            <v>15728</v>
          </cell>
          <cell r="M366">
            <v>3486</v>
          </cell>
          <cell r="N366">
            <v>82305</v>
          </cell>
          <cell r="O366">
            <v>31704</v>
          </cell>
          <cell r="P366">
            <v>1675</v>
          </cell>
          <cell r="Q366">
            <v>2356</v>
          </cell>
          <cell r="R366">
            <v>703</v>
          </cell>
          <cell r="S366">
            <v>1002</v>
          </cell>
          <cell r="T366">
            <v>1117</v>
          </cell>
          <cell r="U366">
            <v>1230</v>
          </cell>
          <cell r="V366">
            <v>2249</v>
          </cell>
          <cell r="W366">
            <v>452</v>
          </cell>
          <cell r="X366">
            <v>722</v>
          </cell>
          <cell r="Y366">
            <v>8633</v>
          </cell>
          <cell r="Z366">
            <v>2578</v>
          </cell>
          <cell r="AA366">
            <v>65801</v>
          </cell>
        </row>
        <row r="367">
          <cell r="A367">
            <v>40360</v>
          </cell>
          <cell r="B367">
            <v>15829</v>
          </cell>
          <cell r="C367">
            <v>1843</v>
          </cell>
          <cell r="D367">
            <v>5873</v>
          </cell>
          <cell r="E367">
            <v>1606</v>
          </cell>
          <cell r="F367">
            <v>2495</v>
          </cell>
          <cell r="G367">
            <v>6717</v>
          </cell>
          <cell r="H367">
            <v>2037</v>
          </cell>
          <cell r="I367">
            <v>2032</v>
          </cell>
          <cell r="J367">
            <v>1908</v>
          </cell>
          <cell r="K367">
            <v>1304</v>
          </cell>
          <cell r="L367">
            <v>15502</v>
          </cell>
          <cell r="M367">
            <v>3411</v>
          </cell>
          <cell r="N367">
            <v>81889</v>
          </cell>
          <cell r="O367">
            <v>32286</v>
          </cell>
          <cell r="P367">
            <v>1701</v>
          </cell>
          <cell r="Q367">
            <v>2382</v>
          </cell>
          <cell r="R367">
            <v>731</v>
          </cell>
          <cell r="S367">
            <v>1047</v>
          </cell>
          <cell r="T367">
            <v>1117</v>
          </cell>
          <cell r="U367">
            <v>1178</v>
          </cell>
          <cell r="V367">
            <v>2251</v>
          </cell>
          <cell r="W367">
            <v>449</v>
          </cell>
          <cell r="X367">
            <v>724</v>
          </cell>
          <cell r="Y367">
            <v>8721</v>
          </cell>
          <cell r="Z367">
            <v>2578</v>
          </cell>
          <cell r="AA367">
            <v>66668</v>
          </cell>
        </row>
        <row r="368">
          <cell r="A368">
            <v>40391</v>
          </cell>
          <cell r="B368">
            <v>15691</v>
          </cell>
          <cell r="C368">
            <v>1842</v>
          </cell>
          <cell r="D368">
            <v>5951</v>
          </cell>
          <cell r="E368">
            <v>1546</v>
          </cell>
          <cell r="F368">
            <v>2413</v>
          </cell>
          <cell r="G368">
            <v>6924</v>
          </cell>
          <cell r="H368">
            <v>2031</v>
          </cell>
          <cell r="I368">
            <v>1992</v>
          </cell>
          <cell r="J368">
            <v>1911</v>
          </cell>
          <cell r="K368">
            <v>1264</v>
          </cell>
          <cell r="L368">
            <v>15340</v>
          </cell>
          <cell r="M368">
            <v>3476</v>
          </cell>
          <cell r="N368">
            <v>82106</v>
          </cell>
          <cell r="O368">
            <v>33027</v>
          </cell>
          <cell r="P368">
            <v>1673</v>
          </cell>
          <cell r="Q368">
            <v>2398</v>
          </cell>
          <cell r="R368">
            <v>709</v>
          </cell>
          <cell r="S368">
            <v>1073</v>
          </cell>
          <cell r="T368">
            <v>1150</v>
          </cell>
          <cell r="U368">
            <v>1207</v>
          </cell>
          <cell r="V368">
            <v>2266</v>
          </cell>
          <cell r="W368">
            <v>422</v>
          </cell>
          <cell r="X368">
            <v>700</v>
          </cell>
          <cell r="Y368">
            <v>8809</v>
          </cell>
          <cell r="Z368">
            <v>2646</v>
          </cell>
          <cell r="AA368">
            <v>67599</v>
          </cell>
        </row>
        <row r="369">
          <cell r="A369">
            <v>40422</v>
          </cell>
          <cell r="B369">
            <v>15726</v>
          </cell>
          <cell r="C369">
            <v>1875</v>
          </cell>
          <cell r="D369">
            <v>5961</v>
          </cell>
          <cell r="E369">
            <v>1485</v>
          </cell>
          <cell r="F369">
            <v>2425</v>
          </cell>
          <cell r="G369">
            <v>7114</v>
          </cell>
          <cell r="H369">
            <v>2053</v>
          </cell>
          <cell r="I369">
            <v>1989</v>
          </cell>
          <cell r="J369">
            <v>1878</v>
          </cell>
          <cell r="K369">
            <v>1275</v>
          </cell>
          <cell r="L369">
            <v>15141</v>
          </cell>
          <cell r="M369">
            <v>3517</v>
          </cell>
          <cell r="N369">
            <v>82412</v>
          </cell>
          <cell r="O369">
            <v>33814</v>
          </cell>
          <cell r="P369">
            <v>1664</v>
          </cell>
          <cell r="Q369">
            <v>2452</v>
          </cell>
          <cell r="R369">
            <v>699</v>
          </cell>
          <cell r="S369">
            <v>1080</v>
          </cell>
          <cell r="T369">
            <v>1175</v>
          </cell>
          <cell r="U369">
            <v>1208</v>
          </cell>
          <cell r="V369">
            <v>2278</v>
          </cell>
          <cell r="W369">
            <v>404</v>
          </cell>
          <cell r="X369">
            <v>668</v>
          </cell>
          <cell r="Y369">
            <v>8884</v>
          </cell>
          <cell r="Z369">
            <v>2638</v>
          </cell>
          <cell r="AA369">
            <v>68498</v>
          </cell>
        </row>
        <row r="370">
          <cell r="A370">
            <v>40452</v>
          </cell>
          <cell r="B370">
            <v>15812</v>
          </cell>
          <cell r="C370">
            <v>1888</v>
          </cell>
          <cell r="D370">
            <v>6126</v>
          </cell>
          <cell r="E370">
            <v>1432</v>
          </cell>
          <cell r="F370">
            <v>2433</v>
          </cell>
          <cell r="G370">
            <v>7332</v>
          </cell>
          <cell r="H370">
            <v>2032</v>
          </cell>
          <cell r="I370">
            <v>1996</v>
          </cell>
          <cell r="J370">
            <v>1906</v>
          </cell>
          <cell r="K370">
            <v>1309</v>
          </cell>
          <cell r="L370">
            <v>14889</v>
          </cell>
          <cell r="M370">
            <v>3558</v>
          </cell>
          <cell r="N370">
            <v>82708</v>
          </cell>
          <cell r="O370">
            <v>34994</v>
          </cell>
          <cell r="P370">
            <v>1646</v>
          </cell>
          <cell r="Q370">
            <v>2497</v>
          </cell>
          <cell r="R370">
            <v>715</v>
          </cell>
          <cell r="S370">
            <v>1102</v>
          </cell>
          <cell r="T370">
            <v>1179</v>
          </cell>
          <cell r="U370">
            <v>1170</v>
          </cell>
          <cell r="V370">
            <v>2296</v>
          </cell>
          <cell r="W370">
            <v>401</v>
          </cell>
          <cell r="X370">
            <v>655</v>
          </cell>
          <cell r="Y370">
            <v>9056</v>
          </cell>
          <cell r="Z370">
            <v>2677</v>
          </cell>
          <cell r="AA370">
            <v>70098</v>
          </cell>
        </row>
        <row r="371">
          <cell r="A371">
            <v>40483</v>
          </cell>
          <cell r="B371">
            <v>15758</v>
          </cell>
          <cell r="C371">
            <v>1910</v>
          </cell>
          <cell r="D371">
            <v>6160</v>
          </cell>
          <cell r="E371">
            <v>1379</v>
          </cell>
          <cell r="F371">
            <v>2376</v>
          </cell>
          <cell r="G371">
            <v>7480</v>
          </cell>
          <cell r="H371">
            <v>2009</v>
          </cell>
          <cell r="I371">
            <v>2017</v>
          </cell>
          <cell r="J371">
            <v>1936</v>
          </cell>
          <cell r="K371">
            <v>1292</v>
          </cell>
          <cell r="L371">
            <v>14555</v>
          </cell>
          <cell r="M371">
            <v>3570</v>
          </cell>
          <cell r="N371">
            <v>82687</v>
          </cell>
          <cell r="O371">
            <v>35833</v>
          </cell>
          <cell r="P371">
            <v>1590</v>
          </cell>
          <cell r="Q371">
            <v>2532</v>
          </cell>
          <cell r="R371">
            <v>695</v>
          </cell>
          <cell r="S371">
            <v>1121</v>
          </cell>
          <cell r="T371">
            <v>1206</v>
          </cell>
          <cell r="U371">
            <v>1153</v>
          </cell>
          <cell r="V371">
            <v>2274</v>
          </cell>
          <cell r="W371">
            <v>366</v>
          </cell>
          <cell r="X371">
            <v>628</v>
          </cell>
          <cell r="Y371">
            <v>9108</v>
          </cell>
          <cell r="Z371">
            <v>2715</v>
          </cell>
          <cell r="AA371">
            <v>71168</v>
          </cell>
        </row>
        <row r="372">
          <cell r="A372">
            <v>40513</v>
          </cell>
          <cell r="B372">
            <v>15842</v>
          </cell>
          <cell r="C372">
            <v>1933</v>
          </cell>
          <cell r="D372">
            <v>6177</v>
          </cell>
          <cell r="E372">
            <v>1313</v>
          </cell>
          <cell r="F372">
            <v>2377</v>
          </cell>
          <cell r="G372">
            <v>7509</v>
          </cell>
          <cell r="H372">
            <v>1991</v>
          </cell>
          <cell r="I372">
            <v>1983</v>
          </cell>
          <cell r="J372">
            <v>1932</v>
          </cell>
          <cell r="K372">
            <v>1300</v>
          </cell>
          <cell r="L372">
            <v>14341</v>
          </cell>
          <cell r="M372">
            <v>3491</v>
          </cell>
          <cell r="N372">
            <v>82469</v>
          </cell>
          <cell r="O372">
            <v>36830</v>
          </cell>
          <cell r="P372">
            <v>1546</v>
          </cell>
          <cell r="Q372">
            <v>2609</v>
          </cell>
          <cell r="R372">
            <v>700</v>
          </cell>
          <cell r="S372">
            <v>1133</v>
          </cell>
          <cell r="T372">
            <v>1195</v>
          </cell>
          <cell r="U372">
            <v>1121</v>
          </cell>
          <cell r="V372">
            <v>2195</v>
          </cell>
          <cell r="W372">
            <v>365</v>
          </cell>
          <cell r="X372">
            <v>615</v>
          </cell>
          <cell r="Y372">
            <v>9068</v>
          </cell>
          <cell r="Z372">
            <v>2679</v>
          </cell>
          <cell r="AA372">
            <v>72018</v>
          </cell>
        </row>
        <row r="373">
          <cell r="A373">
            <v>40544</v>
          </cell>
          <cell r="B373">
            <v>15851</v>
          </cell>
          <cell r="C373">
            <v>1973</v>
          </cell>
          <cell r="D373">
            <v>6275</v>
          </cell>
          <cell r="E373">
            <v>1210</v>
          </cell>
          <cell r="F373">
            <v>2331</v>
          </cell>
          <cell r="G373">
            <v>7486</v>
          </cell>
          <cell r="H373">
            <v>1972</v>
          </cell>
          <cell r="I373">
            <v>1895</v>
          </cell>
          <cell r="J373">
            <v>1940</v>
          </cell>
          <cell r="K373">
            <v>1245</v>
          </cell>
          <cell r="L373">
            <v>14219</v>
          </cell>
          <cell r="M373">
            <v>3493</v>
          </cell>
          <cell r="N373">
            <v>82433</v>
          </cell>
          <cell r="O373">
            <v>38229</v>
          </cell>
          <cell r="P373">
            <v>1549</v>
          </cell>
          <cell r="Q373">
            <v>2652</v>
          </cell>
          <cell r="R373">
            <v>711</v>
          </cell>
          <cell r="S373">
            <v>1131</v>
          </cell>
          <cell r="T373">
            <v>1201</v>
          </cell>
          <cell r="U373">
            <v>1119</v>
          </cell>
          <cell r="V373">
            <v>2227</v>
          </cell>
          <cell r="W373">
            <v>353</v>
          </cell>
          <cell r="X373">
            <v>601</v>
          </cell>
          <cell r="Y373">
            <v>9182</v>
          </cell>
          <cell r="Z373">
            <v>2723</v>
          </cell>
          <cell r="AA373">
            <v>73744</v>
          </cell>
        </row>
        <row r="374">
          <cell r="A374">
            <v>40575</v>
          </cell>
          <cell r="B374">
            <v>15711</v>
          </cell>
          <cell r="C374">
            <v>1942</v>
          </cell>
          <cell r="D374">
            <v>6575</v>
          </cell>
          <cell r="E374">
            <v>1162</v>
          </cell>
          <cell r="F374">
            <v>2298</v>
          </cell>
          <cell r="G374">
            <v>7255</v>
          </cell>
          <cell r="H374">
            <v>1961</v>
          </cell>
          <cell r="I374">
            <v>1905</v>
          </cell>
          <cell r="J374">
            <v>1996</v>
          </cell>
          <cell r="K374">
            <v>1273</v>
          </cell>
          <cell r="L374">
            <v>14242</v>
          </cell>
          <cell r="M374">
            <v>3519</v>
          </cell>
          <cell r="N374">
            <v>82772</v>
          </cell>
          <cell r="O374">
            <v>39229</v>
          </cell>
          <cell r="P374">
            <v>1527</v>
          </cell>
          <cell r="Q374">
            <v>2625</v>
          </cell>
          <cell r="R374">
            <v>707</v>
          </cell>
          <cell r="S374">
            <v>1104</v>
          </cell>
          <cell r="T374">
            <v>1223</v>
          </cell>
          <cell r="U374">
            <v>1110</v>
          </cell>
          <cell r="V374">
            <v>2186</v>
          </cell>
          <cell r="W374">
            <v>357</v>
          </cell>
          <cell r="X374">
            <v>603</v>
          </cell>
          <cell r="Y374">
            <v>9154</v>
          </cell>
          <cell r="Z374">
            <v>2682</v>
          </cell>
          <cell r="AA374">
            <v>74523</v>
          </cell>
        </row>
        <row r="375">
          <cell r="A375">
            <v>40603</v>
          </cell>
          <cell r="B375">
            <v>15575</v>
          </cell>
          <cell r="C375">
            <v>1953</v>
          </cell>
          <cell r="D375">
            <v>6600</v>
          </cell>
          <cell r="E375">
            <v>1171</v>
          </cell>
          <cell r="F375">
            <v>2298</v>
          </cell>
          <cell r="G375">
            <v>7316</v>
          </cell>
          <cell r="H375">
            <v>1982</v>
          </cell>
          <cell r="I375">
            <v>1907</v>
          </cell>
          <cell r="J375">
            <v>1966</v>
          </cell>
          <cell r="K375">
            <v>1268</v>
          </cell>
          <cell r="L375">
            <v>14173</v>
          </cell>
          <cell r="M375">
            <v>3612</v>
          </cell>
          <cell r="N375">
            <v>83015</v>
          </cell>
          <cell r="O375">
            <v>40906</v>
          </cell>
          <cell r="P375">
            <v>1496</v>
          </cell>
          <cell r="Q375">
            <v>2697</v>
          </cell>
          <cell r="R375">
            <v>703</v>
          </cell>
          <cell r="S375">
            <v>1122</v>
          </cell>
          <cell r="T375">
            <v>1272</v>
          </cell>
          <cell r="U375">
            <v>1133</v>
          </cell>
          <cell r="V375">
            <v>2213</v>
          </cell>
          <cell r="W375">
            <v>386</v>
          </cell>
          <cell r="X375">
            <v>599</v>
          </cell>
          <cell r="Y375">
            <v>9265</v>
          </cell>
          <cell r="Z375">
            <v>2644</v>
          </cell>
          <cell r="AA375">
            <v>76461</v>
          </cell>
        </row>
        <row r="376">
          <cell r="A376">
            <v>40634</v>
          </cell>
          <cell r="B376">
            <v>15430</v>
          </cell>
          <cell r="C376">
            <v>1952</v>
          </cell>
          <cell r="D376">
            <v>6736</v>
          </cell>
          <cell r="E376">
            <v>1161</v>
          </cell>
          <cell r="F376">
            <v>2331</v>
          </cell>
          <cell r="G376">
            <v>7285</v>
          </cell>
          <cell r="H376">
            <v>2004</v>
          </cell>
          <cell r="I376">
            <v>1889</v>
          </cell>
          <cell r="J376">
            <v>2034</v>
          </cell>
          <cell r="K376">
            <v>1247</v>
          </cell>
          <cell r="L376">
            <v>14190</v>
          </cell>
          <cell r="M376">
            <v>3619</v>
          </cell>
          <cell r="N376">
            <v>83456</v>
          </cell>
          <cell r="O376">
            <v>42409</v>
          </cell>
          <cell r="P376">
            <v>1492</v>
          </cell>
          <cell r="Q376">
            <v>2728</v>
          </cell>
          <cell r="R376">
            <v>681</v>
          </cell>
          <cell r="S376">
            <v>1097</v>
          </cell>
          <cell r="T376">
            <v>1255</v>
          </cell>
          <cell r="U376">
            <v>1128</v>
          </cell>
          <cell r="V376">
            <v>2207</v>
          </cell>
          <cell r="W376">
            <v>386</v>
          </cell>
          <cell r="X376">
            <v>615</v>
          </cell>
          <cell r="Y376">
            <v>9331</v>
          </cell>
          <cell r="Z376">
            <v>2600</v>
          </cell>
          <cell r="AA376">
            <v>77948</v>
          </cell>
        </row>
        <row r="377">
          <cell r="A377">
            <v>40664</v>
          </cell>
          <cell r="B377">
            <v>15215</v>
          </cell>
          <cell r="C377">
            <v>1925</v>
          </cell>
          <cell r="D377">
            <v>6845</v>
          </cell>
          <cell r="E377">
            <v>1158</v>
          </cell>
          <cell r="F377">
            <v>2387</v>
          </cell>
          <cell r="G377">
            <v>7246</v>
          </cell>
          <cell r="H377">
            <v>2018</v>
          </cell>
          <cell r="I377">
            <v>1879</v>
          </cell>
          <cell r="J377">
            <v>2069</v>
          </cell>
          <cell r="K377">
            <v>1243</v>
          </cell>
          <cell r="L377">
            <v>14280</v>
          </cell>
          <cell r="M377">
            <v>3621</v>
          </cell>
          <cell r="N377">
            <v>83781</v>
          </cell>
          <cell r="O377">
            <v>43813</v>
          </cell>
          <cell r="P377">
            <v>1481</v>
          </cell>
          <cell r="Q377">
            <v>2732</v>
          </cell>
          <cell r="R377">
            <v>655</v>
          </cell>
          <cell r="S377">
            <v>1075</v>
          </cell>
          <cell r="T377">
            <v>1272</v>
          </cell>
          <cell r="U377">
            <v>1127</v>
          </cell>
          <cell r="V377">
            <v>2204</v>
          </cell>
          <cell r="W377">
            <v>366</v>
          </cell>
          <cell r="X377">
            <v>583</v>
          </cell>
          <cell r="Y377">
            <v>9243</v>
          </cell>
          <cell r="Z377">
            <v>2547</v>
          </cell>
          <cell r="AA377">
            <v>79156</v>
          </cell>
        </row>
        <row r="378">
          <cell r="A378">
            <v>40695</v>
          </cell>
          <cell r="B378">
            <v>14954</v>
          </cell>
          <cell r="C378">
            <v>1895</v>
          </cell>
          <cell r="D378">
            <v>6927</v>
          </cell>
          <cell r="E378">
            <v>1147</v>
          </cell>
          <cell r="F378">
            <v>2420</v>
          </cell>
          <cell r="G378">
            <v>7250</v>
          </cell>
          <cell r="H378">
            <v>2038</v>
          </cell>
          <cell r="I378">
            <v>1845</v>
          </cell>
          <cell r="J378">
            <v>2128</v>
          </cell>
          <cell r="K378">
            <v>1217</v>
          </cell>
          <cell r="L378">
            <v>14384</v>
          </cell>
          <cell r="M378">
            <v>3645</v>
          </cell>
          <cell r="N378">
            <v>84016</v>
          </cell>
          <cell r="O378">
            <v>44869</v>
          </cell>
          <cell r="P378">
            <v>1471</v>
          </cell>
          <cell r="Q378">
            <v>2723</v>
          </cell>
          <cell r="R378">
            <v>644</v>
          </cell>
          <cell r="S378">
            <v>1043</v>
          </cell>
          <cell r="T378">
            <v>1280</v>
          </cell>
          <cell r="U378">
            <v>1090</v>
          </cell>
          <cell r="V378">
            <v>2208</v>
          </cell>
          <cell r="W378">
            <v>377</v>
          </cell>
          <cell r="X378">
            <v>591</v>
          </cell>
          <cell r="Y378">
            <v>9176</v>
          </cell>
          <cell r="Z378">
            <v>2559</v>
          </cell>
          <cell r="AA378">
            <v>80149</v>
          </cell>
        </row>
        <row r="379">
          <cell r="A379">
            <v>40725</v>
          </cell>
          <cell r="B379">
            <v>14807</v>
          </cell>
          <cell r="C379">
            <v>1899</v>
          </cell>
          <cell r="D379">
            <v>7247</v>
          </cell>
          <cell r="E379">
            <v>1163</v>
          </cell>
          <cell r="F379">
            <v>2466</v>
          </cell>
          <cell r="G379">
            <v>7056</v>
          </cell>
          <cell r="H379">
            <v>2004</v>
          </cell>
          <cell r="I379">
            <v>1819</v>
          </cell>
          <cell r="J379">
            <v>2182</v>
          </cell>
          <cell r="K379">
            <v>1257</v>
          </cell>
          <cell r="L379">
            <v>14537</v>
          </cell>
          <cell r="M379">
            <v>3703</v>
          </cell>
          <cell r="N379">
            <v>84645</v>
          </cell>
          <cell r="O379">
            <v>46436</v>
          </cell>
          <cell r="P379">
            <v>1451</v>
          </cell>
          <cell r="Q379">
            <v>2711</v>
          </cell>
          <cell r="R379">
            <v>627</v>
          </cell>
          <cell r="S379">
            <v>1079</v>
          </cell>
          <cell r="T379">
            <v>1289</v>
          </cell>
          <cell r="U379">
            <v>1180</v>
          </cell>
          <cell r="V379">
            <v>2244</v>
          </cell>
          <cell r="W379">
            <v>383</v>
          </cell>
          <cell r="X379">
            <v>574</v>
          </cell>
          <cell r="Y379">
            <v>9173</v>
          </cell>
          <cell r="Z379">
            <v>2619</v>
          </cell>
          <cell r="AA379">
            <v>81778</v>
          </cell>
        </row>
        <row r="380">
          <cell r="A380">
            <v>40756</v>
          </cell>
          <cell r="B380">
            <v>14863</v>
          </cell>
          <cell r="C380">
            <v>1939</v>
          </cell>
          <cell r="D380">
            <v>7246</v>
          </cell>
          <cell r="E380">
            <v>1150</v>
          </cell>
          <cell r="F380">
            <v>2612</v>
          </cell>
          <cell r="G380">
            <v>6917</v>
          </cell>
          <cell r="H380">
            <v>2014</v>
          </cell>
          <cell r="I380">
            <v>1851</v>
          </cell>
          <cell r="J380">
            <v>2177</v>
          </cell>
          <cell r="K380">
            <v>1260</v>
          </cell>
          <cell r="L380">
            <v>14814</v>
          </cell>
          <cell r="M380">
            <v>3688</v>
          </cell>
          <cell r="N380">
            <v>85087</v>
          </cell>
          <cell r="O380">
            <v>47590</v>
          </cell>
          <cell r="P380">
            <v>1465</v>
          </cell>
          <cell r="Q380">
            <v>2787</v>
          </cell>
          <cell r="R380">
            <v>603</v>
          </cell>
          <cell r="S380">
            <v>1062</v>
          </cell>
          <cell r="T380">
            <v>1270</v>
          </cell>
          <cell r="U380">
            <v>1088</v>
          </cell>
          <cell r="V380">
            <v>2247</v>
          </cell>
          <cell r="W380">
            <v>396</v>
          </cell>
          <cell r="X380">
            <v>577</v>
          </cell>
          <cell r="Y380">
            <v>9156</v>
          </cell>
          <cell r="Z380">
            <v>2613</v>
          </cell>
          <cell r="AA380">
            <v>82830</v>
          </cell>
        </row>
        <row r="381">
          <cell r="A381">
            <v>40787</v>
          </cell>
          <cell r="B381">
            <v>14678</v>
          </cell>
          <cell r="C381">
            <v>1938</v>
          </cell>
          <cell r="D381">
            <v>7340</v>
          </cell>
          <cell r="E381">
            <v>1130</v>
          </cell>
          <cell r="F381">
            <v>2619</v>
          </cell>
          <cell r="G381">
            <v>6656</v>
          </cell>
          <cell r="H381">
            <v>1966</v>
          </cell>
          <cell r="I381">
            <v>1810</v>
          </cell>
          <cell r="J381">
            <v>2163</v>
          </cell>
          <cell r="K381">
            <v>1246</v>
          </cell>
          <cell r="L381">
            <v>14859</v>
          </cell>
          <cell r="M381">
            <v>3600</v>
          </cell>
          <cell r="N381">
            <v>84801</v>
          </cell>
          <cell r="O381">
            <v>48829</v>
          </cell>
          <cell r="P381">
            <v>1453</v>
          </cell>
          <cell r="Q381">
            <v>2778</v>
          </cell>
          <cell r="R381">
            <v>615</v>
          </cell>
          <cell r="S381">
            <v>1061</v>
          </cell>
          <cell r="T381">
            <v>1281</v>
          </cell>
          <cell r="U381">
            <v>1075</v>
          </cell>
          <cell r="V381">
            <v>2221</v>
          </cell>
          <cell r="W381">
            <v>408</v>
          </cell>
          <cell r="X381">
            <v>569</v>
          </cell>
          <cell r="Y381">
            <v>9179</v>
          </cell>
          <cell r="Z381">
            <v>2644</v>
          </cell>
          <cell r="AA381">
            <v>84028</v>
          </cell>
        </row>
        <row r="382">
          <cell r="A382">
            <v>40817</v>
          </cell>
          <cell r="B382">
            <v>14503</v>
          </cell>
          <cell r="C382">
            <v>1901</v>
          </cell>
          <cell r="D382">
            <v>7294</v>
          </cell>
          <cell r="E382">
            <v>1124</v>
          </cell>
          <cell r="F382">
            <v>2633</v>
          </cell>
          <cell r="G382">
            <v>6366</v>
          </cell>
          <cell r="H382">
            <v>1963</v>
          </cell>
          <cell r="I382">
            <v>1751</v>
          </cell>
          <cell r="J382">
            <v>2149</v>
          </cell>
          <cell r="K382">
            <v>1238</v>
          </cell>
          <cell r="L382">
            <v>14773</v>
          </cell>
          <cell r="M382">
            <v>3602</v>
          </cell>
          <cell r="N382">
            <v>84272</v>
          </cell>
          <cell r="O382">
            <v>49460</v>
          </cell>
          <cell r="P382">
            <v>1466</v>
          </cell>
          <cell r="Q382">
            <v>2744</v>
          </cell>
          <cell r="R382">
            <v>611</v>
          </cell>
          <cell r="S382">
            <v>1053</v>
          </cell>
          <cell r="T382">
            <v>1277</v>
          </cell>
          <cell r="U382">
            <v>1092</v>
          </cell>
          <cell r="V382">
            <v>2208</v>
          </cell>
          <cell r="W382">
            <v>409</v>
          </cell>
          <cell r="X382">
            <v>536</v>
          </cell>
          <cell r="Y382">
            <v>9052</v>
          </cell>
          <cell r="Z382">
            <v>2661</v>
          </cell>
          <cell r="AA382">
            <v>84375</v>
          </cell>
        </row>
        <row r="383">
          <cell r="A383">
            <v>40848</v>
          </cell>
          <cell r="B383">
            <v>14357</v>
          </cell>
          <cell r="C383">
            <v>1892</v>
          </cell>
          <cell r="D383">
            <v>7353</v>
          </cell>
          <cell r="E383">
            <v>1130</v>
          </cell>
          <cell r="F383">
            <v>2660</v>
          </cell>
          <cell r="G383">
            <v>6330</v>
          </cell>
          <cell r="H383">
            <v>1961</v>
          </cell>
          <cell r="I383">
            <v>1742</v>
          </cell>
          <cell r="J383">
            <v>2221</v>
          </cell>
          <cell r="K383">
            <v>1233</v>
          </cell>
          <cell r="L383">
            <v>14865</v>
          </cell>
          <cell r="M383">
            <v>3643</v>
          </cell>
          <cell r="N383">
            <v>84442</v>
          </cell>
          <cell r="O383">
            <v>50115</v>
          </cell>
          <cell r="P383">
            <v>1482</v>
          </cell>
          <cell r="Q383">
            <v>2737</v>
          </cell>
          <cell r="R383">
            <v>606</v>
          </cell>
          <cell r="S383">
            <v>1057</v>
          </cell>
          <cell r="T383">
            <v>1276</v>
          </cell>
          <cell r="U383">
            <v>1089</v>
          </cell>
          <cell r="V383">
            <v>2197</v>
          </cell>
          <cell r="W383">
            <v>422</v>
          </cell>
          <cell r="X383">
            <v>529</v>
          </cell>
          <cell r="Y383">
            <v>9029</v>
          </cell>
          <cell r="Z383">
            <v>2645</v>
          </cell>
          <cell r="AA383">
            <v>85010</v>
          </cell>
        </row>
        <row r="384">
          <cell r="A384">
            <v>40878</v>
          </cell>
          <cell r="B384">
            <v>14186</v>
          </cell>
          <cell r="C384">
            <v>1891</v>
          </cell>
          <cell r="D384">
            <v>7380</v>
          </cell>
          <cell r="E384">
            <v>1133</v>
          </cell>
          <cell r="F384">
            <v>2655</v>
          </cell>
          <cell r="G384">
            <v>6281</v>
          </cell>
          <cell r="H384">
            <v>1996</v>
          </cell>
          <cell r="I384">
            <v>1727</v>
          </cell>
          <cell r="J384">
            <v>2228</v>
          </cell>
          <cell r="K384">
            <v>1254</v>
          </cell>
          <cell r="L384">
            <v>14633</v>
          </cell>
          <cell r="M384">
            <v>3714</v>
          </cell>
          <cell r="N384">
            <v>84187</v>
          </cell>
          <cell r="O384">
            <v>51054</v>
          </cell>
          <cell r="P384">
            <v>1521</v>
          </cell>
          <cell r="Q384">
            <v>2713</v>
          </cell>
          <cell r="R384">
            <v>610</v>
          </cell>
          <cell r="S384">
            <v>1074</v>
          </cell>
          <cell r="T384">
            <v>1348</v>
          </cell>
          <cell r="U384">
            <v>1090</v>
          </cell>
          <cell r="V384">
            <v>2150</v>
          </cell>
          <cell r="W384">
            <v>408</v>
          </cell>
          <cell r="X384">
            <v>508</v>
          </cell>
          <cell r="Y384">
            <v>9092</v>
          </cell>
          <cell r="Z384">
            <v>2609</v>
          </cell>
          <cell r="AA384">
            <v>86042</v>
          </cell>
        </row>
        <row r="385">
          <cell r="A385">
            <v>40909</v>
          </cell>
          <cell r="B385">
            <v>13846</v>
          </cell>
          <cell r="C385">
            <v>1802</v>
          </cell>
          <cell r="D385">
            <v>7476</v>
          </cell>
          <cell r="E385">
            <v>1153</v>
          </cell>
          <cell r="F385">
            <v>2701</v>
          </cell>
          <cell r="G385">
            <v>6274</v>
          </cell>
          <cell r="H385">
            <v>2055</v>
          </cell>
          <cell r="I385">
            <v>1657</v>
          </cell>
          <cell r="J385">
            <v>2243</v>
          </cell>
          <cell r="K385">
            <v>1216</v>
          </cell>
          <cell r="L385">
            <v>14461</v>
          </cell>
          <cell r="M385">
            <v>3688</v>
          </cell>
          <cell r="N385">
            <v>83590</v>
          </cell>
          <cell r="O385">
            <v>51939</v>
          </cell>
          <cell r="P385">
            <v>1521</v>
          </cell>
          <cell r="Q385">
            <v>2684</v>
          </cell>
          <cell r="R385">
            <v>582</v>
          </cell>
          <cell r="S385">
            <v>1088</v>
          </cell>
          <cell r="T385">
            <v>1362</v>
          </cell>
          <cell r="U385">
            <v>1083</v>
          </cell>
          <cell r="V385">
            <v>2142</v>
          </cell>
          <cell r="W385">
            <v>410</v>
          </cell>
          <cell r="X385">
            <v>503</v>
          </cell>
          <cell r="Y385">
            <v>9030</v>
          </cell>
          <cell r="Z385">
            <v>2655</v>
          </cell>
          <cell r="AA385">
            <v>86724</v>
          </cell>
        </row>
        <row r="386">
          <cell r="A386">
            <v>40940</v>
          </cell>
          <cell r="B386">
            <v>13891</v>
          </cell>
          <cell r="C386">
            <v>1777</v>
          </cell>
          <cell r="D386">
            <v>7521</v>
          </cell>
          <cell r="E386">
            <v>1176</v>
          </cell>
          <cell r="F386">
            <v>2700</v>
          </cell>
          <cell r="G386">
            <v>6384</v>
          </cell>
          <cell r="H386">
            <v>2033</v>
          </cell>
          <cell r="I386">
            <v>1625</v>
          </cell>
          <cell r="J386">
            <v>2290</v>
          </cell>
          <cell r="K386">
            <v>1206</v>
          </cell>
          <cell r="L386">
            <v>14375</v>
          </cell>
          <cell r="M386">
            <v>3692</v>
          </cell>
          <cell r="N386">
            <v>83946</v>
          </cell>
          <cell r="O386">
            <v>53003</v>
          </cell>
          <cell r="P386">
            <v>1546</v>
          </cell>
          <cell r="Q386">
            <v>2690</v>
          </cell>
          <cell r="R386">
            <v>566</v>
          </cell>
          <cell r="S386">
            <v>1099</v>
          </cell>
          <cell r="T386">
            <v>1355</v>
          </cell>
          <cell r="U386">
            <v>1082</v>
          </cell>
          <cell r="V386">
            <v>2128</v>
          </cell>
          <cell r="W386">
            <v>398</v>
          </cell>
          <cell r="X386">
            <v>490</v>
          </cell>
          <cell r="Y386">
            <v>9077</v>
          </cell>
          <cell r="Z386">
            <v>2694</v>
          </cell>
          <cell r="AA386">
            <v>88014</v>
          </cell>
        </row>
        <row r="387">
          <cell r="A387">
            <v>40969</v>
          </cell>
          <cell r="B387">
            <v>13781</v>
          </cell>
          <cell r="C387">
            <v>1762</v>
          </cell>
          <cell r="D387">
            <v>7623</v>
          </cell>
          <cell r="E387">
            <v>1144</v>
          </cell>
          <cell r="F387">
            <v>2687</v>
          </cell>
          <cell r="G387">
            <v>6546</v>
          </cell>
          <cell r="H387">
            <v>2018</v>
          </cell>
          <cell r="I387">
            <v>1618</v>
          </cell>
          <cell r="J387">
            <v>2453</v>
          </cell>
          <cell r="K387">
            <v>1225</v>
          </cell>
          <cell r="L387">
            <v>14433</v>
          </cell>
          <cell r="M387">
            <v>3638</v>
          </cell>
          <cell r="N387">
            <v>84384</v>
          </cell>
          <cell r="O387">
            <v>53237</v>
          </cell>
          <cell r="P387">
            <v>1587</v>
          </cell>
          <cell r="Q387">
            <v>2626</v>
          </cell>
          <cell r="R387">
            <v>557</v>
          </cell>
          <cell r="S387">
            <v>1064</v>
          </cell>
          <cell r="T387">
            <v>1323</v>
          </cell>
          <cell r="U387">
            <v>1029</v>
          </cell>
          <cell r="V387">
            <v>2044</v>
          </cell>
          <cell r="W387">
            <v>365</v>
          </cell>
          <cell r="X387">
            <v>473</v>
          </cell>
          <cell r="Y387">
            <v>8929</v>
          </cell>
          <cell r="Z387">
            <v>2732</v>
          </cell>
          <cell r="AA387">
            <v>87767</v>
          </cell>
        </row>
        <row r="388">
          <cell r="A388">
            <v>41000</v>
          </cell>
          <cell r="B388">
            <v>13684</v>
          </cell>
          <cell r="C388">
            <v>1746</v>
          </cell>
          <cell r="D388">
            <v>7614</v>
          </cell>
          <cell r="E388">
            <v>1147</v>
          </cell>
          <cell r="F388">
            <v>2654</v>
          </cell>
          <cell r="G388">
            <v>6416</v>
          </cell>
          <cell r="H388">
            <v>1980</v>
          </cell>
          <cell r="I388">
            <v>1616</v>
          </cell>
          <cell r="J388">
            <v>2402</v>
          </cell>
          <cell r="K388">
            <v>1219</v>
          </cell>
          <cell r="L388">
            <v>14412</v>
          </cell>
          <cell r="M388">
            <v>3619</v>
          </cell>
          <cell r="N388">
            <v>83807</v>
          </cell>
          <cell r="O388">
            <v>53462</v>
          </cell>
          <cell r="P388">
            <v>1611</v>
          </cell>
          <cell r="Q388">
            <v>2627</v>
          </cell>
          <cell r="R388">
            <v>562</v>
          </cell>
          <cell r="S388">
            <v>1074</v>
          </cell>
          <cell r="T388">
            <v>1293</v>
          </cell>
          <cell r="U388">
            <v>1000</v>
          </cell>
          <cell r="V388">
            <v>2005</v>
          </cell>
          <cell r="W388">
            <v>343</v>
          </cell>
          <cell r="X388">
            <v>451</v>
          </cell>
          <cell r="Y388">
            <v>8880</v>
          </cell>
          <cell r="Z388">
            <v>2745</v>
          </cell>
          <cell r="AA388">
            <v>87813</v>
          </cell>
        </row>
        <row r="389">
          <cell r="A389">
            <v>41030</v>
          </cell>
          <cell r="B389">
            <v>13759</v>
          </cell>
          <cell r="C389">
            <v>1742</v>
          </cell>
          <cell r="D389">
            <v>7636</v>
          </cell>
          <cell r="E389">
            <v>1132</v>
          </cell>
          <cell r="F389">
            <v>2612</v>
          </cell>
          <cell r="G389">
            <v>6474</v>
          </cell>
          <cell r="H389">
            <v>1968</v>
          </cell>
          <cell r="I389">
            <v>1605</v>
          </cell>
          <cell r="J389">
            <v>2417</v>
          </cell>
          <cell r="K389">
            <v>1209</v>
          </cell>
          <cell r="L389">
            <v>14242</v>
          </cell>
          <cell r="M389">
            <v>3602</v>
          </cell>
          <cell r="N389">
            <v>83789</v>
          </cell>
          <cell r="O389">
            <v>53381</v>
          </cell>
          <cell r="P389">
            <v>1605</v>
          </cell>
          <cell r="Q389">
            <v>2623</v>
          </cell>
          <cell r="R389">
            <v>540</v>
          </cell>
          <cell r="S389">
            <v>1094</v>
          </cell>
          <cell r="T389">
            <v>1295</v>
          </cell>
          <cell r="U389">
            <v>1004</v>
          </cell>
          <cell r="V389">
            <v>2002</v>
          </cell>
          <cell r="W389">
            <v>353</v>
          </cell>
          <cell r="X389">
            <v>450</v>
          </cell>
          <cell r="Y389">
            <v>8726</v>
          </cell>
          <cell r="Z389">
            <v>2808</v>
          </cell>
          <cell r="AA389">
            <v>87442</v>
          </cell>
        </row>
        <row r="390">
          <cell r="A390">
            <v>41061</v>
          </cell>
          <cell r="B390">
            <v>13954</v>
          </cell>
          <cell r="C390">
            <v>1782</v>
          </cell>
          <cell r="D390">
            <v>7806</v>
          </cell>
          <cell r="E390">
            <v>1142</v>
          </cell>
          <cell r="F390">
            <v>2613</v>
          </cell>
          <cell r="G390">
            <v>6509</v>
          </cell>
          <cell r="H390">
            <v>1939</v>
          </cell>
          <cell r="I390">
            <v>1635</v>
          </cell>
          <cell r="J390">
            <v>2360</v>
          </cell>
          <cell r="K390">
            <v>1223</v>
          </cell>
          <cell r="L390">
            <v>14206</v>
          </cell>
          <cell r="M390">
            <v>3626</v>
          </cell>
          <cell r="N390">
            <v>84402</v>
          </cell>
          <cell r="O390">
            <v>53763</v>
          </cell>
          <cell r="P390">
            <v>1613</v>
          </cell>
          <cell r="Q390">
            <v>2589</v>
          </cell>
          <cell r="R390">
            <v>542</v>
          </cell>
          <cell r="S390">
            <v>1111</v>
          </cell>
          <cell r="T390">
            <v>1308</v>
          </cell>
          <cell r="U390">
            <v>1012</v>
          </cell>
          <cell r="V390">
            <v>1958</v>
          </cell>
          <cell r="W390">
            <v>335</v>
          </cell>
          <cell r="X390">
            <v>432</v>
          </cell>
          <cell r="Y390">
            <v>8628</v>
          </cell>
          <cell r="Z390">
            <v>2746</v>
          </cell>
          <cell r="AA390">
            <v>87593</v>
          </cell>
        </row>
        <row r="391">
          <cell r="A391">
            <v>41091</v>
          </cell>
          <cell r="B391">
            <v>14024</v>
          </cell>
          <cell r="C391">
            <v>1742</v>
          </cell>
          <cell r="D391">
            <v>7733</v>
          </cell>
          <cell r="E391">
            <v>1157</v>
          </cell>
          <cell r="F391">
            <v>2597</v>
          </cell>
          <cell r="G391">
            <v>6435</v>
          </cell>
          <cell r="H391">
            <v>1954</v>
          </cell>
          <cell r="I391">
            <v>1609</v>
          </cell>
          <cell r="J391">
            <v>2361</v>
          </cell>
          <cell r="K391">
            <v>1187</v>
          </cell>
          <cell r="L391">
            <v>14067</v>
          </cell>
          <cell r="M391">
            <v>3543</v>
          </cell>
          <cell r="N391">
            <v>83676</v>
          </cell>
          <cell r="O391">
            <v>53873</v>
          </cell>
          <cell r="P391">
            <v>1604</v>
          </cell>
          <cell r="Q391">
            <v>2588</v>
          </cell>
          <cell r="R391">
            <v>524</v>
          </cell>
          <cell r="S391">
            <v>1008</v>
          </cell>
          <cell r="T391">
            <v>1328</v>
          </cell>
          <cell r="U391">
            <v>918</v>
          </cell>
          <cell r="V391">
            <v>1832</v>
          </cell>
          <cell r="W391">
            <v>348</v>
          </cell>
          <cell r="X391">
            <v>443</v>
          </cell>
          <cell r="Y391">
            <v>8577</v>
          </cell>
          <cell r="Z391">
            <v>2743</v>
          </cell>
          <cell r="AA391">
            <v>87475</v>
          </cell>
        </row>
        <row r="392">
          <cell r="A392">
            <v>41122</v>
          </cell>
          <cell r="B392">
            <v>13948</v>
          </cell>
          <cell r="C392">
            <v>1725</v>
          </cell>
          <cell r="D392">
            <v>7677</v>
          </cell>
          <cell r="E392">
            <v>1152</v>
          </cell>
          <cell r="F392">
            <v>2517</v>
          </cell>
          <cell r="G392">
            <v>6378</v>
          </cell>
          <cell r="H392">
            <v>1968</v>
          </cell>
          <cell r="I392">
            <v>1582</v>
          </cell>
          <cell r="J392">
            <v>2353</v>
          </cell>
          <cell r="K392">
            <v>1174</v>
          </cell>
          <cell r="L392">
            <v>13851</v>
          </cell>
          <cell r="M392">
            <v>3555</v>
          </cell>
          <cell r="N392">
            <v>83221</v>
          </cell>
          <cell r="O392">
            <v>53904</v>
          </cell>
          <cell r="P392">
            <v>1582</v>
          </cell>
          <cell r="Q392">
            <v>2493</v>
          </cell>
          <cell r="R392">
            <v>546</v>
          </cell>
          <cell r="S392">
            <v>1003</v>
          </cell>
          <cell r="T392">
            <v>1334</v>
          </cell>
          <cell r="U392">
            <v>990</v>
          </cell>
          <cell r="V392">
            <v>1797</v>
          </cell>
          <cell r="W392">
            <v>339</v>
          </cell>
          <cell r="X392">
            <v>437</v>
          </cell>
          <cell r="Y392">
            <v>8482</v>
          </cell>
          <cell r="Z392">
            <v>2773</v>
          </cell>
          <cell r="AA392">
            <v>87339</v>
          </cell>
        </row>
        <row r="393">
          <cell r="A393">
            <v>41153</v>
          </cell>
          <cell r="B393">
            <v>14209</v>
          </cell>
          <cell r="C393">
            <v>1695</v>
          </cell>
          <cell r="D393">
            <v>7680</v>
          </cell>
          <cell r="E393">
            <v>1176</v>
          </cell>
          <cell r="F393">
            <v>2520</v>
          </cell>
          <cell r="G393">
            <v>6378</v>
          </cell>
          <cell r="H393">
            <v>1953</v>
          </cell>
          <cell r="I393">
            <v>1583</v>
          </cell>
          <cell r="J393">
            <v>2416</v>
          </cell>
          <cell r="K393">
            <v>1189</v>
          </cell>
          <cell r="L393">
            <v>13815</v>
          </cell>
          <cell r="M393">
            <v>3678</v>
          </cell>
          <cell r="N393">
            <v>83629</v>
          </cell>
          <cell r="O393">
            <v>53729</v>
          </cell>
          <cell r="P393">
            <v>1604</v>
          </cell>
          <cell r="Q393">
            <v>2460</v>
          </cell>
          <cell r="R393">
            <v>526</v>
          </cell>
          <cell r="S393">
            <v>997</v>
          </cell>
          <cell r="T393">
            <v>1346</v>
          </cell>
          <cell r="U393">
            <v>991</v>
          </cell>
          <cell r="V393">
            <v>1757</v>
          </cell>
          <cell r="W393">
            <v>332</v>
          </cell>
          <cell r="X393">
            <v>429</v>
          </cell>
          <cell r="Y393">
            <v>8348</v>
          </cell>
          <cell r="Z393">
            <v>2776</v>
          </cell>
          <cell r="AA393">
            <v>86909</v>
          </cell>
        </row>
        <row r="394">
          <cell r="A394">
            <v>41183</v>
          </cell>
          <cell r="B394">
            <v>14365</v>
          </cell>
          <cell r="C394">
            <v>1745</v>
          </cell>
          <cell r="D394">
            <v>7701</v>
          </cell>
          <cell r="E394">
            <v>1175</v>
          </cell>
          <cell r="F394">
            <v>2560</v>
          </cell>
          <cell r="G394">
            <v>6409</v>
          </cell>
          <cell r="H394">
            <v>1937</v>
          </cell>
          <cell r="I394">
            <v>1598</v>
          </cell>
          <cell r="J394">
            <v>2459</v>
          </cell>
          <cell r="K394">
            <v>1160</v>
          </cell>
          <cell r="L394">
            <v>13937</v>
          </cell>
          <cell r="M394">
            <v>3701</v>
          </cell>
          <cell r="N394">
            <v>84335</v>
          </cell>
          <cell r="O394">
            <v>53695</v>
          </cell>
          <cell r="P394">
            <v>1613</v>
          </cell>
          <cell r="Q394">
            <v>2470</v>
          </cell>
          <cell r="R394">
            <v>503</v>
          </cell>
          <cell r="S394">
            <v>986</v>
          </cell>
          <cell r="T394">
            <v>1362</v>
          </cell>
          <cell r="U394">
            <v>947</v>
          </cell>
          <cell r="V394">
            <v>1747</v>
          </cell>
          <cell r="W394">
            <v>337</v>
          </cell>
          <cell r="X394">
            <v>424</v>
          </cell>
          <cell r="Y394">
            <v>8248</v>
          </cell>
          <cell r="Z394">
            <v>2735</v>
          </cell>
          <cell r="AA394">
            <v>86654</v>
          </cell>
        </row>
        <row r="395">
          <cell r="A395">
            <v>41214</v>
          </cell>
          <cell r="B395">
            <v>14637</v>
          </cell>
          <cell r="C395">
            <v>1711</v>
          </cell>
          <cell r="D395">
            <v>7710</v>
          </cell>
          <cell r="E395">
            <v>1212</v>
          </cell>
          <cell r="F395">
            <v>2562</v>
          </cell>
          <cell r="G395">
            <v>6358</v>
          </cell>
          <cell r="H395">
            <v>1936</v>
          </cell>
          <cell r="I395">
            <v>1577</v>
          </cell>
          <cell r="J395">
            <v>2415</v>
          </cell>
          <cell r="K395">
            <v>1191</v>
          </cell>
          <cell r="L395">
            <v>13851</v>
          </cell>
          <cell r="M395">
            <v>3649</v>
          </cell>
          <cell r="N395">
            <v>84649</v>
          </cell>
          <cell r="O395">
            <v>53483</v>
          </cell>
          <cell r="P395">
            <v>1587</v>
          </cell>
          <cell r="Q395">
            <v>2470</v>
          </cell>
          <cell r="R395">
            <v>506</v>
          </cell>
          <cell r="S395">
            <v>964</v>
          </cell>
          <cell r="T395">
            <v>1345</v>
          </cell>
          <cell r="U395">
            <v>947</v>
          </cell>
          <cell r="V395">
            <v>1733</v>
          </cell>
          <cell r="W395">
            <v>343</v>
          </cell>
          <cell r="X395">
            <v>435</v>
          </cell>
          <cell r="Y395">
            <v>8211</v>
          </cell>
          <cell r="Z395">
            <v>2747</v>
          </cell>
          <cell r="AA395">
            <v>86216</v>
          </cell>
        </row>
        <row r="396">
          <cell r="A396">
            <v>41244</v>
          </cell>
          <cell r="B396">
            <v>14880</v>
          </cell>
          <cell r="C396">
            <v>1708</v>
          </cell>
          <cell r="D396">
            <v>7723</v>
          </cell>
          <cell r="E396">
            <v>1228</v>
          </cell>
          <cell r="F396">
            <v>2602</v>
          </cell>
          <cell r="G396">
            <v>6392</v>
          </cell>
          <cell r="H396">
            <v>1899</v>
          </cell>
          <cell r="I396">
            <v>1584</v>
          </cell>
          <cell r="J396">
            <v>2449</v>
          </cell>
          <cell r="K396">
            <v>1174</v>
          </cell>
          <cell r="L396">
            <v>13990</v>
          </cell>
          <cell r="M396">
            <v>3607</v>
          </cell>
          <cell r="N396">
            <v>85255</v>
          </cell>
          <cell r="O396">
            <v>53676</v>
          </cell>
          <cell r="P396">
            <v>1580</v>
          </cell>
          <cell r="Q396">
            <v>2475</v>
          </cell>
          <cell r="R396">
            <v>474</v>
          </cell>
          <cell r="S396">
            <v>950</v>
          </cell>
          <cell r="T396">
            <v>1293</v>
          </cell>
          <cell r="U396">
            <v>922</v>
          </cell>
          <cell r="V396">
            <v>1707</v>
          </cell>
          <cell r="W396">
            <v>347</v>
          </cell>
          <cell r="X396">
            <v>438</v>
          </cell>
          <cell r="Y396">
            <v>8259</v>
          </cell>
          <cell r="Z396">
            <v>2799</v>
          </cell>
          <cell r="AA396">
            <v>86420</v>
          </cell>
        </row>
        <row r="397">
          <cell r="A397">
            <v>41275</v>
          </cell>
          <cell r="B397">
            <v>15131</v>
          </cell>
          <cell r="C397">
            <v>1718</v>
          </cell>
          <cell r="D397">
            <v>7930</v>
          </cell>
          <cell r="E397">
            <v>1177</v>
          </cell>
          <cell r="F397">
            <v>2616</v>
          </cell>
          <cell r="G397">
            <v>6359</v>
          </cell>
          <cell r="H397">
            <v>1900</v>
          </cell>
          <cell r="I397">
            <v>1600</v>
          </cell>
          <cell r="J397">
            <v>2461</v>
          </cell>
          <cell r="K397">
            <v>1183</v>
          </cell>
          <cell r="L397">
            <v>13907</v>
          </cell>
          <cell r="M397">
            <v>3628</v>
          </cell>
          <cell r="N397">
            <v>85659</v>
          </cell>
          <cell r="O397">
            <v>53067</v>
          </cell>
          <cell r="P397">
            <v>1587</v>
          </cell>
          <cell r="Q397">
            <v>2429</v>
          </cell>
          <cell r="R397">
            <v>473</v>
          </cell>
          <cell r="S397">
            <v>943</v>
          </cell>
          <cell r="T397">
            <v>1320</v>
          </cell>
          <cell r="U397">
            <v>908</v>
          </cell>
          <cell r="V397">
            <v>1670</v>
          </cell>
          <cell r="W397">
            <v>362</v>
          </cell>
          <cell r="X397">
            <v>426</v>
          </cell>
          <cell r="Y397">
            <v>8241</v>
          </cell>
          <cell r="Z397">
            <v>2740</v>
          </cell>
          <cell r="AA397">
            <v>85647</v>
          </cell>
        </row>
        <row r="398">
          <cell r="A398">
            <v>41306</v>
          </cell>
          <cell r="B398">
            <v>15355</v>
          </cell>
          <cell r="C398">
            <v>1771</v>
          </cell>
          <cell r="D398">
            <v>7874</v>
          </cell>
          <cell r="E398">
            <v>1151</v>
          </cell>
          <cell r="F398">
            <v>2653</v>
          </cell>
          <cell r="G398">
            <v>6214</v>
          </cell>
          <cell r="H398">
            <v>1904</v>
          </cell>
          <cell r="I398">
            <v>1617</v>
          </cell>
          <cell r="J398">
            <v>2410</v>
          </cell>
          <cell r="K398">
            <v>1161</v>
          </cell>
          <cell r="L398">
            <v>14017</v>
          </cell>
          <cell r="M398">
            <v>3591</v>
          </cell>
          <cell r="N398">
            <v>85573</v>
          </cell>
          <cell r="O398">
            <v>52073</v>
          </cell>
          <cell r="P398">
            <v>1603</v>
          </cell>
          <cell r="Q398">
            <v>2438</v>
          </cell>
          <cell r="R398">
            <v>459</v>
          </cell>
          <cell r="S398">
            <v>938</v>
          </cell>
          <cell r="T398">
            <v>1294</v>
          </cell>
          <cell r="U398">
            <v>921</v>
          </cell>
          <cell r="V398">
            <v>1644</v>
          </cell>
          <cell r="W398">
            <v>366</v>
          </cell>
          <cell r="X398">
            <v>422</v>
          </cell>
          <cell r="Y398">
            <v>8081</v>
          </cell>
          <cell r="Z398">
            <v>2757</v>
          </cell>
          <cell r="AA398">
            <v>84378</v>
          </cell>
        </row>
        <row r="399">
          <cell r="A399">
            <v>41334</v>
          </cell>
          <cell r="B399">
            <v>15755</v>
          </cell>
          <cell r="C399">
            <v>1757</v>
          </cell>
          <cell r="D399">
            <v>7867</v>
          </cell>
          <cell r="E399">
            <v>1187</v>
          </cell>
          <cell r="F399">
            <v>2692</v>
          </cell>
          <cell r="G399">
            <v>6164</v>
          </cell>
          <cell r="H399">
            <v>1888</v>
          </cell>
          <cell r="I399">
            <v>1627</v>
          </cell>
          <cell r="J399">
            <v>2301</v>
          </cell>
          <cell r="K399">
            <v>1158</v>
          </cell>
          <cell r="L399">
            <v>13990</v>
          </cell>
          <cell r="M399">
            <v>3579</v>
          </cell>
          <cell r="N399">
            <v>86026</v>
          </cell>
          <cell r="O399">
            <v>51273</v>
          </cell>
          <cell r="P399">
            <v>1600</v>
          </cell>
          <cell r="Q399">
            <v>2484</v>
          </cell>
          <cell r="R399">
            <v>466</v>
          </cell>
          <cell r="S399">
            <v>959</v>
          </cell>
          <cell r="T399">
            <v>1306</v>
          </cell>
          <cell r="U399">
            <v>967</v>
          </cell>
          <cell r="V399">
            <v>1620</v>
          </cell>
          <cell r="W399">
            <v>372</v>
          </cell>
          <cell r="X399">
            <v>405</v>
          </cell>
          <cell r="Y399">
            <v>7921</v>
          </cell>
          <cell r="Z399">
            <v>2762</v>
          </cell>
          <cell r="AA399">
            <v>83484</v>
          </cell>
        </row>
        <row r="400">
          <cell r="A400">
            <v>41365</v>
          </cell>
          <cell r="B400">
            <v>16164</v>
          </cell>
          <cell r="C400">
            <v>1803</v>
          </cell>
          <cell r="D400">
            <v>7894</v>
          </cell>
          <cell r="E400">
            <v>1173</v>
          </cell>
          <cell r="F400">
            <v>2734</v>
          </cell>
          <cell r="G400">
            <v>6255</v>
          </cell>
          <cell r="H400">
            <v>1866</v>
          </cell>
          <cell r="I400">
            <v>1672</v>
          </cell>
          <cell r="J400">
            <v>2359</v>
          </cell>
          <cell r="K400">
            <v>1181</v>
          </cell>
          <cell r="L400">
            <v>14102</v>
          </cell>
          <cell r="M400">
            <v>3632</v>
          </cell>
          <cell r="N400">
            <v>87217</v>
          </cell>
          <cell r="O400">
            <v>50237</v>
          </cell>
          <cell r="P400">
            <v>1583</v>
          </cell>
          <cell r="Q400">
            <v>2452</v>
          </cell>
          <cell r="R400">
            <v>472</v>
          </cell>
          <cell r="S400">
            <v>946</v>
          </cell>
          <cell r="T400">
            <v>1347</v>
          </cell>
          <cell r="U400">
            <v>977</v>
          </cell>
          <cell r="V400">
            <v>1605</v>
          </cell>
          <cell r="W400">
            <v>380</v>
          </cell>
          <cell r="X400">
            <v>389</v>
          </cell>
          <cell r="Y400">
            <v>7894</v>
          </cell>
          <cell r="Z400">
            <v>2804</v>
          </cell>
          <cell r="AA400">
            <v>82441</v>
          </cell>
        </row>
        <row r="401">
          <cell r="A401">
            <v>41395</v>
          </cell>
          <cell r="B401">
            <v>16469</v>
          </cell>
          <cell r="C401">
            <v>1799</v>
          </cell>
          <cell r="D401">
            <v>7817</v>
          </cell>
          <cell r="E401">
            <v>1183</v>
          </cell>
          <cell r="F401">
            <v>2775</v>
          </cell>
          <cell r="G401">
            <v>6397</v>
          </cell>
          <cell r="H401">
            <v>1872</v>
          </cell>
          <cell r="I401">
            <v>1695</v>
          </cell>
          <cell r="J401">
            <v>2364</v>
          </cell>
          <cell r="K401">
            <v>1151</v>
          </cell>
          <cell r="L401">
            <v>14213</v>
          </cell>
          <cell r="M401">
            <v>3658</v>
          </cell>
          <cell r="N401">
            <v>87778</v>
          </cell>
          <cell r="O401">
            <v>49331</v>
          </cell>
          <cell r="P401">
            <v>1602</v>
          </cell>
          <cell r="Q401">
            <v>2418</v>
          </cell>
          <cell r="R401">
            <v>481</v>
          </cell>
          <cell r="S401">
            <v>923</v>
          </cell>
          <cell r="T401">
            <v>1334</v>
          </cell>
          <cell r="U401">
            <v>966</v>
          </cell>
          <cell r="V401">
            <v>1580</v>
          </cell>
          <cell r="W401">
            <v>382</v>
          </cell>
          <cell r="X401">
            <v>389</v>
          </cell>
          <cell r="Y401">
            <v>7896</v>
          </cell>
          <cell r="Z401">
            <v>2810</v>
          </cell>
          <cell r="AA401">
            <v>81536</v>
          </cell>
        </row>
        <row r="402">
          <cell r="A402">
            <v>41426</v>
          </cell>
          <cell r="B402">
            <v>16781</v>
          </cell>
          <cell r="C402">
            <v>1788</v>
          </cell>
          <cell r="D402">
            <v>7656</v>
          </cell>
          <cell r="E402">
            <v>1192</v>
          </cell>
          <cell r="F402">
            <v>2768</v>
          </cell>
          <cell r="G402">
            <v>6459</v>
          </cell>
          <cell r="H402">
            <v>1887</v>
          </cell>
          <cell r="I402">
            <v>1754</v>
          </cell>
          <cell r="J402">
            <v>2407</v>
          </cell>
          <cell r="K402">
            <v>1158</v>
          </cell>
          <cell r="L402">
            <v>14247</v>
          </cell>
          <cell r="M402">
            <v>3730</v>
          </cell>
          <cell r="N402">
            <v>88235</v>
          </cell>
          <cell r="O402">
            <v>48027</v>
          </cell>
          <cell r="P402">
            <v>1628</v>
          </cell>
          <cell r="Q402">
            <v>2432</v>
          </cell>
          <cell r="R402">
            <v>481</v>
          </cell>
          <cell r="S402">
            <v>920</v>
          </cell>
          <cell r="T402">
            <v>1339</v>
          </cell>
          <cell r="U402">
            <v>946</v>
          </cell>
          <cell r="V402">
            <v>1578</v>
          </cell>
          <cell r="W402">
            <v>383</v>
          </cell>
          <cell r="X402">
            <v>397</v>
          </cell>
          <cell r="Y402">
            <v>7943</v>
          </cell>
          <cell r="Z402">
            <v>2821</v>
          </cell>
          <cell r="AA402">
            <v>80328</v>
          </cell>
        </row>
        <row r="403">
          <cell r="A403">
            <v>41456</v>
          </cell>
          <cell r="B403">
            <v>17139</v>
          </cell>
          <cell r="C403">
            <v>1831</v>
          </cell>
          <cell r="D403">
            <v>7807</v>
          </cell>
          <cell r="E403">
            <v>1181</v>
          </cell>
          <cell r="F403">
            <v>2879</v>
          </cell>
          <cell r="G403">
            <v>6448</v>
          </cell>
          <cell r="H403">
            <v>1899</v>
          </cell>
          <cell r="I403">
            <v>1746</v>
          </cell>
          <cell r="J403">
            <v>2421</v>
          </cell>
          <cell r="K403">
            <v>1191</v>
          </cell>
          <cell r="L403">
            <v>14375</v>
          </cell>
          <cell r="M403">
            <v>3744</v>
          </cell>
          <cell r="N403">
            <v>89275</v>
          </cell>
          <cell r="O403">
            <v>46314</v>
          </cell>
          <cell r="P403">
            <v>1656</v>
          </cell>
          <cell r="Q403">
            <v>2443</v>
          </cell>
          <cell r="R403">
            <v>474</v>
          </cell>
          <cell r="S403">
            <v>1008</v>
          </cell>
          <cell r="T403">
            <v>1300</v>
          </cell>
          <cell r="U403">
            <v>962</v>
          </cell>
          <cell r="V403">
            <v>1580</v>
          </cell>
          <cell r="W403">
            <v>353</v>
          </cell>
          <cell r="X403">
            <v>370</v>
          </cell>
          <cell r="Y403">
            <v>8022</v>
          </cell>
          <cell r="Z403">
            <v>2880</v>
          </cell>
          <cell r="AA403">
            <v>78706</v>
          </cell>
        </row>
        <row r="404">
          <cell r="A404">
            <v>41487</v>
          </cell>
          <cell r="B404">
            <v>17667</v>
          </cell>
          <cell r="C404">
            <v>1835</v>
          </cell>
          <cell r="D404">
            <v>7900</v>
          </cell>
          <cell r="E404">
            <v>1213</v>
          </cell>
          <cell r="F404">
            <v>2967</v>
          </cell>
          <cell r="G404">
            <v>6491</v>
          </cell>
          <cell r="H404">
            <v>1911</v>
          </cell>
          <cell r="I404">
            <v>1783</v>
          </cell>
          <cell r="J404">
            <v>2512</v>
          </cell>
          <cell r="K404">
            <v>1196</v>
          </cell>
          <cell r="L404">
            <v>14228</v>
          </cell>
          <cell r="M404">
            <v>3802</v>
          </cell>
          <cell r="N404">
            <v>90329</v>
          </cell>
          <cell r="O404">
            <v>44919</v>
          </cell>
          <cell r="P404">
            <v>1678</v>
          </cell>
          <cell r="Q404">
            <v>2480</v>
          </cell>
          <cell r="R404">
            <v>468</v>
          </cell>
          <cell r="S404">
            <v>1022</v>
          </cell>
          <cell r="T404">
            <v>1309</v>
          </cell>
          <cell r="U404">
            <v>995</v>
          </cell>
          <cell r="V404">
            <v>1572</v>
          </cell>
          <cell r="W404">
            <v>352</v>
          </cell>
          <cell r="X404">
            <v>372</v>
          </cell>
          <cell r="Y404">
            <v>8054</v>
          </cell>
          <cell r="Z404">
            <v>2943</v>
          </cell>
          <cell r="AA404">
            <v>77481</v>
          </cell>
        </row>
        <row r="405">
          <cell r="A405">
            <v>41518</v>
          </cell>
          <cell r="B405">
            <v>18108</v>
          </cell>
          <cell r="C405">
            <v>1844</v>
          </cell>
          <cell r="D405">
            <v>7873</v>
          </cell>
          <cell r="E405">
            <v>1227</v>
          </cell>
          <cell r="F405">
            <v>3125</v>
          </cell>
          <cell r="G405">
            <v>6438</v>
          </cell>
          <cell r="H405">
            <v>1914</v>
          </cell>
          <cell r="I405">
            <v>1810</v>
          </cell>
          <cell r="J405">
            <v>2515</v>
          </cell>
          <cell r="K405">
            <v>1186</v>
          </cell>
          <cell r="L405">
            <v>14175</v>
          </cell>
          <cell r="M405">
            <v>3813</v>
          </cell>
          <cell r="N405">
            <v>91187</v>
          </cell>
          <cell r="O405">
            <v>43411</v>
          </cell>
          <cell r="P405">
            <v>1672</v>
          </cell>
          <cell r="Q405">
            <v>2468</v>
          </cell>
          <cell r="R405">
            <v>479</v>
          </cell>
          <cell r="S405">
            <v>1021</v>
          </cell>
          <cell r="T405">
            <v>1297</v>
          </cell>
          <cell r="U405">
            <v>980</v>
          </cell>
          <cell r="V405">
            <v>1569</v>
          </cell>
          <cell r="W405">
            <v>351</v>
          </cell>
          <cell r="X405">
            <v>350</v>
          </cell>
          <cell r="Y405">
            <v>8135</v>
          </cell>
          <cell r="Z405">
            <v>2931</v>
          </cell>
          <cell r="AA405">
            <v>76013</v>
          </cell>
        </row>
        <row r="406">
          <cell r="A406">
            <v>41548</v>
          </cell>
          <cell r="B406">
            <v>18537</v>
          </cell>
          <cell r="C406">
            <v>1844</v>
          </cell>
          <cell r="D406">
            <v>7927</v>
          </cell>
          <cell r="E406">
            <v>1234</v>
          </cell>
          <cell r="F406">
            <v>3185</v>
          </cell>
          <cell r="G406">
            <v>6525</v>
          </cell>
          <cell r="H406">
            <v>1932</v>
          </cell>
          <cell r="I406">
            <v>1807</v>
          </cell>
          <cell r="J406">
            <v>2600</v>
          </cell>
          <cell r="K406">
            <v>1227</v>
          </cell>
          <cell r="L406">
            <v>14132</v>
          </cell>
          <cell r="M406">
            <v>3825</v>
          </cell>
          <cell r="N406">
            <v>92143</v>
          </cell>
          <cell r="O406">
            <v>42030</v>
          </cell>
          <cell r="P406">
            <v>1672</v>
          </cell>
          <cell r="Q406">
            <v>2448</v>
          </cell>
          <cell r="R406">
            <v>470</v>
          </cell>
          <cell r="S406">
            <v>1020</v>
          </cell>
          <cell r="T406">
            <v>1310</v>
          </cell>
          <cell r="U406">
            <v>989</v>
          </cell>
          <cell r="V406">
            <v>1535</v>
          </cell>
          <cell r="W406">
            <v>345</v>
          </cell>
          <cell r="X406">
            <v>359</v>
          </cell>
          <cell r="Y406">
            <v>8205</v>
          </cell>
          <cell r="Z406">
            <v>2986</v>
          </cell>
          <cell r="AA406">
            <v>74653</v>
          </cell>
        </row>
        <row r="407">
          <cell r="A407">
            <v>41579</v>
          </cell>
          <cell r="B407">
            <v>18888</v>
          </cell>
          <cell r="C407">
            <v>1881</v>
          </cell>
          <cell r="D407">
            <v>8031</v>
          </cell>
          <cell r="E407">
            <v>1212</v>
          </cell>
          <cell r="F407">
            <v>3269</v>
          </cell>
          <cell r="G407">
            <v>6629</v>
          </cell>
          <cell r="H407">
            <v>1939</v>
          </cell>
          <cell r="I407">
            <v>1849</v>
          </cell>
          <cell r="J407">
            <v>2657</v>
          </cell>
          <cell r="K407">
            <v>1258</v>
          </cell>
          <cell r="L407">
            <v>14137</v>
          </cell>
          <cell r="M407">
            <v>3827</v>
          </cell>
          <cell r="N407">
            <v>93027</v>
          </cell>
          <cell r="O407">
            <v>40969</v>
          </cell>
          <cell r="P407">
            <v>1708</v>
          </cell>
          <cell r="Q407">
            <v>2456</v>
          </cell>
          <cell r="R407">
            <v>457</v>
          </cell>
          <cell r="S407">
            <v>1028</v>
          </cell>
          <cell r="T407">
            <v>1329</v>
          </cell>
          <cell r="U407">
            <v>995</v>
          </cell>
          <cell r="V407">
            <v>1506</v>
          </cell>
          <cell r="W407">
            <v>340</v>
          </cell>
          <cell r="X407">
            <v>350</v>
          </cell>
          <cell r="Y407">
            <v>8197</v>
          </cell>
          <cell r="Z407">
            <v>3012</v>
          </cell>
          <cell r="AA407">
            <v>73549</v>
          </cell>
        </row>
        <row r="408">
          <cell r="A408">
            <v>41609</v>
          </cell>
          <cell r="B408">
            <v>19549</v>
          </cell>
          <cell r="C408">
            <v>1870</v>
          </cell>
          <cell r="D408">
            <v>8182</v>
          </cell>
          <cell r="E408">
            <v>1210</v>
          </cell>
          <cell r="F408">
            <v>3295</v>
          </cell>
          <cell r="G408">
            <v>6704</v>
          </cell>
          <cell r="H408">
            <v>1947</v>
          </cell>
          <cell r="I408">
            <v>1846</v>
          </cell>
          <cell r="J408">
            <v>2660</v>
          </cell>
          <cell r="K408">
            <v>1285</v>
          </cell>
          <cell r="L408">
            <v>13938</v>
          </cell>
          <cell r="M408">
            <v>3894</v>
          </cell>
          <cell r="N408">
            <v>93965</v>
          </cell>
          <cell r="O408">
            <v>39154</v>
          </cell>
          <cell r="P408">
            <v>1691</v>
          </cell>
          <cell r="Q408">
            <v>2464</v>
          </cell>
          <cell r="R408">
            <v>451</v>
          </cell>
          <cell r="S408">
            <v>1022</v>
          </cell>
          <cell r="T408">
            <v>1334</v>
          </cell>
          <cell r="U408">
            <v>1032</v>
          </cell>
          <cell r="V408">
            <v>1365</v>
          </cell>
          <cell r="W408">
            <v>333</v>
          </cell>
          <cell r="X408">
            <v>337</v>
          </cell>
          <cell r="Y408">
            <v>8118</v>
          </cell>
          <cell r="Z408">
            <v>3015</v>
          </cell>
          <cell r="AA408">
            <v>71497</v>
          </cell>
        </row>
        <row r="409">
          <cell r="A409">
            <v>41640</v>
          </cell>
          <cell r="B409">
            <v>20129</v>
          </cell>
          <cell r="C409">
            <v>1903</v>
          </cell>
          <cell r="D409">
            <v>8201</v>
          </cell>
          <cell r="E409">
            <v>1236</v>
          </cell>
          <cell r="F409">
            <v>3342</v>
          </cell>
          <cell r="G409">
            <v>6852</v>
          </cell>
          <cell r="H409">
            <v>1976</v>
          </cell>
          <cell r="I409">
            <v>1820</v>
          </cell>
          <cell r="J409">
            <v>2686</v>
          </cell>
          <cell r="K409">
            <v>1342</v>
          </cell>
          <cell r="L409">
            <v>14044</v>
          </cell>
          <cell r="M409">
            <v>3918</v>
          </cell>
          <cell r="N409">
            <v>95161</v>
          </cell>
          <cell r="O409">
            <v>37193</v>
          </cell>
          <cell r="P409">
            <v>1673</v>
          </cell>
          <cell r="Q409">
            <v>2477</v>
          </cell>
          <cell r="R409">
            <v>442</v>
          </cell>
          <cell r="S409">
            <v>1029</v>
          </cell>
          <cell r="T409">
            <v>1289</v>
          </cell>
          <cell r="U409">
            <v>1038</v>
          </cell>
          <cell r="V409">
            <v>1345</v>
          </cell>
          <cell r="W409">
            <v>316</v>
          </cell>
          <cell r="X409">
            <v>326</v>
          </cell>
          <cell r="Y409">
            <v>8077</v>
          </cell>
          <cell r="Z409">
            <v>3079</v>
          </cell>
          <cell r="AA409">
            <v>69495</v>
          </cell>
        </row>
        <row r="410">
          <cell r="A410">
            <v>41671</v>
          </cell>
          <cell r="B410">
            <v>20667</v>
          </cell>
          <cell r="C410">
            <v>1899</v>
          </cell>
          <cell r="D410">
            <v>8556</v>
          </cell>
          <cell r="E410">
            <v>1229</v>
          </cell>
          <cell r="F410">
            <v>3345</v>
          </cell>
          <cell r="G410">
            <v>7114</v>
          </cell>
          <cell r="H410">
            <v>1986</v>
          </cell>
          <cell r="I410">
            <v>1795</v>
          </cell>
          <cell r="J410">
            <v>2831</v>
          </cell>
          <cell r="K410">
            <v>1408</v>
          </cell>
          <cell r="L410">
            <v>13929</v>
          </cell>
          <cell r="M410">
            <v>3970</v>
          </cell>
          <cell r="N410">
            <v>96852</v>
          </cell>
          <cell r="O410">
            <v>35665</v>
          </cell>
          <cell r="P410">
            <v>1658</v>
          </cell>
          <cell r="Q410">
            <v>2458</v>
          </cell>
          <cell r="R410">
            <v>431</v>
          </cell>
          <cell r="S410">
            <v>1041</v>
          </cell>
          <cell r="T410">
            <v>1297</v>
          </cell>
          <cell r="U410">
            <v>1011</v>
          </cell>
          <cell r="V410">
            <v>1279</v>
          </cell>
          <cell r="W410">
            <v>300</v>
          </cell>
          <cell r="X410">
            <v>312</v>
          </cell>
          <cell r="Y410">
            <v>8157</v>
          </cell>
          <cell r="Z410">
            <v>3061</v>
          </cell>
          <cell r="AA410">
            <v>67830</v>
          </cell>
        </row>
        <row r="411">
          <cell r="A411">
            <v>41699</v>
          </cell>
          <cell r="B411">
            <v>21146</v>
          </cell>
          <cell r="C411">
            <v>1928</v>
          </cell>
          <cell r="D411">
            <v>8603</v>
          </cell>
          <cell r="E411">
            <v>1228</v>
          </cell>
          <cell r="F411">
            <v>3354</v>
          </cell>
          <cell r="G411">
            <v>7350</v>
          </cell>
          <cell r="H411">
            <v>1990</v>
          </cell>
          <cell r="I411">
            <v>1752</v>
          </cell>
          <cell r="J411">
            <v>2923</v>
          </cell>
          <cell r="K411">
            <v>1420</v>
          </cell>
          <cell r="L411">
            <v>14006</v>
          </cell>
          <cell r="M411">
            <v>3981</v>
          </cell>
          <cell r="N411">
            <v>97995</v>
          </cell>
          <cell r="O411">
            <v>34002</v>
          </cell>
          <cell r="P411">
            <v>1654</v>
          </cell>
          <cell r="Q411">
            <v>2418</v>
          </cell>
          <cell r="R411">
            <v>420</v>
          </cell>
          <cell r="S411">
            <v>1036</v>
          </cell>
          <cell r="T411">
            <v>1263</v>
          </cell>
          <cell r="U411">
            <v>973</v>
          </cell>
          <cell r="V411">
            <v>1292</v>
          </cell>
          <cell r="W411">
            <v>278</v>
          </cell>
          <cell r="X411">
            <v>318</v>
          </cell>
          <cell r="Y411">
            <v>8218</v>
          </cell>
          <cell r="Z411">
            <v>3077</v>
          </cell>
          <cell r="AA411">
            <v>66081</v>
          </cell>
        </row>
        <row r="412">
          <cell r="A412">
            <v>41730</v>
          </cell>
          <cell r="B412">
            <v>21500</v>
          </cell>
          <cell r="C412">
            <v>1884</v>
          </cell>
          <cell r="D412">
            <v>8636</v>
          </cell>
          <cell r="E412">
            <v>1251</v>
          </cell>
          <cell r="F412">
            <v>3370</v>
          </cell>
          <cell r="G412">
            <v>7632</v>
          </cell>
          <cell r="H412">
            <v>2029</v>
          </cell>
          <cell r="I412">
            <v>1737</v>
          </cell>
          <cell r="J412">
            <v>3000</v>
          </cell>
          <cell r="K412">
            <v>1423</v>
          </cell>
          <cell r="L412">
            <v>13996</v>
          </cell>
          <cell r="M412">
            <v>3957</v>
          </cell>
          <cell r="N412">
            <v>98811</v>
          </cell>
          <cell r="O412">
            <v>32642</v>
          </cell>
          <cell r="P412">
            <v>1664</v>
          </cell>
          <cell r="Q412">
            <v>2429</v>
          </cell>
          <cell r="R412">
            <v>399</v>
          </cell>
          <cell r="S412">
            <v>1049</v>
          </cell>
          <cell r="T412">
            <v>1250</v>
          </cell>
          <cell r="U412">
            <v>986</v>
          </cell>
          <cell r="V412">
            <v>1285</v>
          </cell>
          <cell r="W412">
            <v>256</v>
          </cell>
          <cell r="X412">
            <v>316</v>
          </cell>
          <cell r="Y412">
            <v>8141</v>
          </cell>
          <cell r="Z412">
            <v>3036</v>
          </cell>
          <cell r="AA412">
            <v>64445</v>
          </cell>
        </row>
        <row r="413">
          <cell r="A413">
            <v>41760</v>
          </cell>
          <cell r="B413">
            <v>21994</v>
          </cell>
          <cell r="C413">
            <v>1920</v>
          </cell>
          <cell r="D413">
            <v>8760</v>
          </cell>
          <cell r="E413">
            <v>1269</v>
          </cell>
          <cell r="F413">
            <v>3376</v>
          </cell>
          <cell r="G413">
            <v>7831</v>
          </cell>
          <cell r="H413">
            <v>2028</v>
          </cell>
          <cell r="I413">
            <v>1709</v>
          </cell>
          <cell r="J413">
            <v>3061</v>
          </cell>
          <cell r="K413">
            <v>1495</v>
          </cell>
          <cell r="L413">
            <v>13916</v>
          </cell>
          <cell r="M413">
            <v>3963</v>
          </cell>
          <cell r="N413">
            <v>99874</v>
          </cell>
          <cell r="O413">
            <v>31707</v>
          </cell>
          <cell r="P413">
            <v>1638</v>
          </cell>
          <cell r="Q413">
            <v>2435</v>
          </cell>
          <cell r="R413">
            <v>392</v>
          </cell>
          <cell r="S413">
            <v>1073</v>
          </cell>
          <cell r="T413">
            <v>1246</v>
          </cell>
          <cell r="U413">
            <v>1007</v>
          </cell>
          <cell r="V413">
            <v>1284</v>
          </cell>
          <cell r="W413">
            <v>240</v>
          </cell>
          <cell r="X413">
            <v>315</v>
          </cell>
          <cell r="Y413">
            <v>8197</v>
          </cell>
          <cell r="Z413">
            <v>3048</v>
          </cell>
          <cell r="AA413">
            <v>63477</v>
          </cell>
        </row>
        <row r="414">
          <cell r="A414">
            <v>41791</v>
          </cell>
          <cell r="B414">
            <v>22189</v>
          </cell>
          <cell r="C414">
            <v>1942</v>
          </cell>
          <cell r="D414">
            <v>8832</v>
          </cell>
          <cell r="E414">
            <v>1295</v>
          </cell>
          <cell r="F414">
            <v>3339</v>
          </cell>
          <cell r="G414">
            <v>8227</v>
          </cell>
          <cell r="H414">
            <v>2027</v>
          </cell>
          <cell r="I414">
            <v>1696</v>
          </cell>
          <cell r="J414">
            <v>3217</v>
          </cell>
          <cell r="K414">
            <v>1526</v>
          </cell>
          <cell r="L414">
            <v>13839</v>
          </cell>
          <cell r="M414">
            <v>3866</v>
          </cell>
          <cell r="N414">
            <v>100784</v>
          </cell>
          <cell r="O414">
            <v>30514</v>
          </cell>
          <cell r="P414">
            <v>1640</v>
          </cell>
          <cell r="Q414">
            <v>2494</v>
          </cell>
          <cell r="R414">
            <v>378</v>
          </cell>
          <cell r="S414">
            <v>1091</v>
          </cell>
          <cell r="T414">
            <v>1229</v>
          </cell>
          <cell r="U414">
            <v>1008</v>
          </cell>
          <cell r="V414">
            <v>1262</v>
          </cell>
          <cell r="W414">
            <v>243</v>
          </cell>
          <cell r="X414">
            <v>294</v>
          </cell>
          <cell r="Y414">
            <v>8317</v>
          </cell>
          <cell r="Z414">
            <v>3059</v>
          </cell>
          <cell r="AA414">
            <v>62446</v>
          </cell>
        </row>
        <row r="415">
          <cell r="A415">
            <v>41821</v>
          </cell>
          <cell r="B415">
            <v>22485</v>
          </cell>
          <cell r="C415">
            <v>1938</v>
          </cell>
          <cell r="D415">
            <v>9105</v>
          </cell>
          <cell r="E415">
            <v>1329</v>
          </cell>
          <cell r="F415">
            <v>3317</v>
          </cell>
          <cell r="G415">
            <v>8882</v>
          </cell>
          <cell r="H415">
            <v>2004</v>
          </cell>
          <cell r="I415">
            <v>1725</v>
          </cell>
          <cell r="J415">
            <v>3366</v>
          </cell>
          <cell r="K415">
            <v>1519</v>
          </cell>
          <cell r="L415">
            <v>13769</v>
          </cell>
          <cell r="M415">
            <v>3878</v>
          </cell>
          <cell r="N415">
            <v>102395</v>
          </cell>
          <cell r="O415">
            <v>29768</v>
          </cell>
          <cell r="P415">
            <v>1636</v>
          </cell>
          <cell r="Q415">
            <v>2495</v>
          </cell>
          <cell r="R415">
            <v>379</v>
          </cell>
          <cell r="S415">
            <v>1001</v>
          </cell>
          <cell r="T415">
            <v>1218</v>
          </cell>
          <cell r="U415">
            <v>1000</v>
          </cell>
          <cell r="V415">
            <v>1180</v>
          </cell>
          <cell r="W415">
            <v>246</v>
          </cell>
          <cell r="X415">
            <v>290</v>
          </cell>
          <cell r="Y415">
            <v>8248</v>
          </cell>
          <cell r="Z415">
            <v>2988</v>
          </cell>
          <cell r="AA415">
            <v>61352</v>
          </cell>
        </row>
        <row r="416">
          <cell r="A416">
            <v>41852</v>
          </cell>
          <cell r="B416">
            <v>22594</v>
          </cell>
          <cell r="C416">
            <v>1957</v>
          </cell>
          <cell r="D416">
            <v>9236</v>
          </cell>
          <cell r="E416">
            <v>1331</v>
          </cell>
          <cell r="F416">
            <v>3408</v>
          </cell>
          <cell r="G416">
            <v>9622</v>
          </cell>
          <cell r="H416">
            <v>2038</v>
          </cell>
          <cell r="I416">
            <v>1715</v>
          </cell>
          <cell r="J416">
            <v>3546</v>
          </cell>
          <cell r="K416">
            <v>1582</v>
          </cell>
          <cell r="L416">
            <v>13712</v>
          </cell>
          <cell r="M416">
            <v>3858</v>
          </cell>
          <cell r="N416">
            <v>103875</v>
          </cell>
          <cell r="O416">
            <v>29051</v>
          </cell>
          <cell r="P416">
            <v>1642</v>
          </cell>
          <cell r="Q416">
            <v>2454</v>
          </cell>
          <cell r="R416">
            <v>367</v>
          </cell>
          <cell r="S416">
            <v>991</v>
          </cell>
          <cell r="T416">
            <v>1200</v>
          </cell>
          <cell r="U416">
            <v>985</v>
          </cell>
          <cell r="V416">
            <v>1156</v>
          </cell>
          <cell r="W416">
            <v>236</v>
          </cell>
          <cell r="X416">
            <v>271</v>
          </cell>
          <cell r="Y416">
            <v>8304</v>
          </cell>
          <cell r="Z416">
            <v>2945</v>
          </cell>
          <cell r="AA416">
            <v>60392</v>
          </cell>
        </row>
        <row r="417">
          <cell r="A417">
            <v>41883</v>
          </cell>
          <cell r="B417">
            <v>22596</v>
          </cell>
          <cell r="C417">
            <v>1981</v>
          </cell>
          <cell r="D417">
            <v>9449</v>
          </cell>
          <cell r="E417">
            <v>1328</v>
          </cell>
          <cell r="F417">
            <v>3442</v>
          </cell>
          <cell r="G417">
            <v>10287</v>
          </cell>
          <cell r="H417">
            <v>2070</v>
          </cell>
          <cell r="I417">
            <v>1718</v>
          </cell>
          <cell r="J417">
            <v>3646</v>
          </cell>
          <cell r="K417">
            <v>1675</v>
          </cell>
          <cell r="L417">
            <v>13686</v>
          </cell>
          <cell r="M417">
            <v>3925</v>
          </cell>
          <cell r="N417">
            <v>105468</v>
          </cell>
          <cell r="O417">
            <v>28582</v>
          </cell>
          <cell r="P417">
            <v>1639</v>
          </cell>
          <cell r="Q417">
            <v>2445</v>
          </cell>
          <cell r="R417">
            <v>362</v>
          </cell>
          <cell r="S417">
            <v>1001</v>
          </cell>
          <cell r="T417">
            <v>1217</v>
          </cell>
          <cell r="U417">
            <v>1002</v>
          </cell>
          <cell r="V417">
            <v>1159</v>
          </cell>
          <cell r="W417">
            <v>233</v>
          </cell>
          <cell r="X417">
            <v>279</v>
          </cell>
          <cell r="Y417">
            <v>8384</v>
          </cell>
          <cell r="Z417">
            <v>2978</v>
          </cell>
          <cell r="AA417">
            <v>60054</v>
          </cell>
        </row>
        <row r="418">
          <cell r="A418">
            <v>41913</v>
          </cell>
          <cell r="B418">
            <v>22721</v>
          </cell>
          <cell r="C418">
            <v>2027</v>
          </cell>
          <cell r="D418">
            <v>9669</v>
          </cell>
          <cell r="E418">
            <v>1354</v>
          </cell>
          <cell r="F418">
            <v>3546</v>
          </cell>
          <cell r="G418">
            <v>10722</v>
          </cell>
          <cell r="H418">
            <v>2105</v>
          </cell>
          <cell r="I418">
            <v>1746</v>
          </cell>
          <cell r="J418">
            <v>3653</v>
          </cell>
          <cell r="K418">
            <v>1684</v>
          </cell>
          <cell r="L418">
            <v>13709</v>
          </cell>
          <cell r="M418">
            <v>3888</v>
          </cell>
          <cell r="N418">
            <v>107197</v>
          </cell>
          <cell r="O418">
            <v>28032</v>
          </cell>
          <cell r="P418">
            <v>1646</v>
          </cell>
          <cell r="Q418">
            <v>2449</v>
          </cell>
          <cell r="R418">
            <v>375</v>
          </cell>
          <cell r="S418">
            <v>988</v>
          </cell>
          <cell r="T418">
            <v>1210</v>
          </cell>
          <cell r="U418">
            <v>1013</v>
          </cell>
          <cell r="V418">
            <v>1128</v>
          </cell>
          <cell r="W418">
            <v>226</v>
          </cell>
          <cell r="X418">
            <v>262</v>
          </cell>
          <cell r="Y418">
            <v>8394</v>
          </cell>
          <cell r="Z418">
            <v>2984</v>
          </cell>
          <cell r="AA418">
            <v>59513</v>
          </cell>
        </row>
        <row r="419">
          <cell r="A419">
            <v>41944</v>
          </cell>
          <cell r="B419">
            <v>23001</v>
          </cell>
          <cell r="C419">
            <v>2119</v>
          </cell>
          <cell r="D419">
            <v>9617</v>
          </cell>
          <cell r="E419">
            <v>1369</v>
          </cell>
          <cell r="F419">
            <v>3565</v>
          </cell>
          <cell r="G419">
            <v>11167</v>
          </cell>
          <cell r="H419">
            <v>2123</v>
          </cell>
          <cell r="I419">
            <v>1784</v>
          </cell>
          <cell r="J419">
            <v>3838</v>
          </cell>
          <cell r="K419">
            <v>1699</v>
          </cell>
          <cell r="L419">
            <v>13628</v>
          </cell>
          <cell r="M419">
            <v>3951</v>
          </cell>
          <cell r="N419">
            <v>108838</v>
          </cell>
          <cell r="O419">
            <v>27543</v>
          </cell>
          <cell r="P419">
            <v>1649</v>
          </cell>
          <cell r="Q419">
            <v>2431</v>
          </cell>
          <cell r="R419">
            <v>384</v>
          </cell>
          <cell r="S419">
            <v>996</v>
          </cell>
          <cell r="T419">
            <v>1200</v>
          </cell>
          <cell r="U419">
            <v>1015</v>
          </cell>
          <cell r="V419">
            <v>1090</v>
          </cell>
          <cell r="W419">
            <v>231</v>
          </cell>
          <cell r="X419">
            <v>265</v>
          </cell>
          <cell r="Y419">
            <v>8417</v>
          </cell>
          <cell r="Z419">
            <v>2988</v>
          </cell>
          <cell r="AA419">
            <v>59002</v>
          </cell>
        </row>
        <row r="420">
          <cell r="A420">
            <v>41974</v>
          </cell>
          <cell r="B420">
            <v>23275</v>
          </cell>
          <cell r="C420">
            <v>2166</v>
          </cell>
          <cell r="D420">
            <v>9515</v>
          </cell>
          <cell r="E420">
            <v>1361</v>
          </cell>
          <cell r="F420">
            <v>3564</v>
          </cell>
          <cell r="G420">
            <v>11303</v>
          </cell>
          <cell r="H420">
            <v>2126</v>
          </cell>
          <cell r="I420">
            <v>1796</v>
          </cell>
          <cell r="J420">
            <v>3890</v>
          </cell>
          <cell r="K420">
            <v>1669</v>
          </cell>
          <cell r="L420">
            <v>13680</v>
          </cell>
          <cell r="M420">
            <v>3900</v>
          </cell>
          <cell r="N420">
            <v>109317</v>
          </cell>
          <cell r="O420">
            <v>27072</v>
          </cell>
          <cell r="P420">
            <v>1625</v>
          </cell>
          <cell r="Q420">
            <v>2347</v>
          </cell>
          <cell r="R420">
            <v>393</v>
          </cell>
          <cell r="S420">
            <v>988</v>
          </cell>
          <cell r="T420">
            <v>1215</v>
          </cell>
          <cell r="U420">
            <v>971</v>
          </cell>
          <cell r="V420">
            <v>1074</v>
          </cell>
          <cell r="W420">
            <v>242</v>
          </cell>
          <cell r="X420">
            <v>254</v>
          </cell>
          <cell r="Y420">
            <v>8521</v>
          </cell>
          <cell r="Z420">
            <v>2988</v>
          </cell>
          <cell r="AA420">
            <v>58395</v>
          </cell>
        </row>
        <row r="421">
          <cell r="A421">
            <v>42005</v>
          </cell>
          <cell r="B421">
            <v>23603</v>
          </cell>
          <cell r="C421">
            <v>2190</v>
          </cell>
          <cell r="D421">
            <v>9890</v>
          </cell>
          <cell r="E421">
            <v>1360</v>
          </cell>
          <cell r="F421">
            <v>3580</v>
          </cell>
          <cell r="G421">
            <v>11985</v>
          </cell>
          <cell r="H421">
            <v>2079</v>
          </cell>
          <cell r="I421">
            <v>1862</v>
          </cell>
          <cell r="J421">
            <v>3999</v>
          </cell>
          <cell r="K421">
            <v>1665</v>
          </cell>
          <cell r="L421">
            <v>13677</v>
          </cell>
          <cell r="M421">
            <v>3923</v>
          </cell>
          <cell r="N421">
            <v>111522</v>
          </cell>
          <cell r="O421">
            <v>26491</v>
          </cell>
          <cell r="P421">
            <v>1628</v>
          </cell>
          <cell r="Q421">
            <v>2302</v>
          </cell>
          <cell r="R421">
            <v>391</v>
          </cell>
          <cell r="S421">
            <v>972</v>
          </cell>
          <cell r="T421">
            <v>1209</v>
          </cell>
          <cell r="U421">
            <v>973</v>
          </cell>
          <cell r="V421">
            <v>1047</v>
          </cell>
          <cell r="W421">
            <v>246</v>
          </cell>
          <cell r="X421">
            <v>256</v>
          </cell>
          <cell r="Y421">
            <v>8605</v>
          </cell>
          <cell r="Z421">
            <v>2917</v>
          </cell>
          <cell r="AA421">
            <v>57725</v>
          </cell>
        </row>
        <row r="422">
          <cell r="A422">
            <v>42036</v>
          </cell>
          <cell r="B422">
            <v>23571</v>
          </cell>
          <cell r="C422">
            <v>2180</v>
          </cell>
          <cell r="D422">
            <v>9822</v>
          </cell>
          <cell r="E422">
            <v>1426</v>
          </cell>
          <cell r="F422">
            <v>3629</v>
          </cell>
          <cell r="G422">
            <v>13000</v>
          </cell>
          <cell r="H422">
            <v>2126</v>
          </cell>
          <cell r="I422">
            <v>1850</v>
          </cell>
          <cell r="J422">
            <v>4037</v>
          </cell>
          <cell r="K422">
            <v>1684</v>
          </cell>
          <cell r="L422">
            <v>13682</v>
          </cell>
          <cell r="M422">
            <v>3897</v>
          </cell>
          <cell r="N422">
            <v>112614</v>
          </cell>
          <cell r="O422">
            <v>26133</v>
          </cell>
          <cell r="P422">
            <v>1610</v>
          </cell>
          <cell r="Q422">
            <v>2344</v>
          </cell>
          <cell r="R422">
            <v>400</v>
          </cell>
          <cell r="S422">
            <v>958</v>
          </cell>
          <cell r="T422">
            <v>1214</v>
          </cell>
          <cell r="U422">
            <v>995</v>
          </cell>
          <cell r="V422">
            <v>1052</v>
          </cell>
          <cell r="W422">
            <v>251</v>
          </cell>
          <cell r="X422">
            <v>259</v>
          </cell>
          <cell r="Y422">
            <v>8631</v>
          </cell>
          <cell r="Z422">
            <v>2920</v>
          </cell>
          <cell r="AA422">
            <v>57493</v>
          </cell>
        </row>
        <row r="423">
          <cell r="A423">
            <v>42064</v>
          </cell>
          <cell r="B423">
            <v>23662</v>
          </cell>
          <cell r="C423">
            <v>2213</v>
          </cell>
          <cell r="D423">
            <v>10014</v>
          </cell>
          <cell r="E423">
            <v>1467</v>
          </cell>
          <cell r="F423">
            <v>3639</v>
          </cell>
          <cell r="G423">
            <v>13342</v>
          </cell>
          <cell r="H423">
            <v>2183</v>
          </cell>
          <cell r="I423">
            <v>1901</v>
          </cell>
          <cell r="J423">
            <v>4220</v>
          </cell>
          <cell r="K423">
            <v>1742</v>
          </cell>
          <cell r="L423">
            <v>13647</v>
          </cell>
          <cell r="M423">
            <v>3908</v>
          </cell>
          <cell r="N423">
            <v>113789</v>
          </cell>
          <cell r="O423">
            <v>25990</v>
          </cell>
          <cell r="P423">
            <v>1609</v>
          </cell>
          <cell r="Q423">
            <v>2344</v>
          </cell>
          <cell r="R423">
            <v>416</v>
          </cell>
          <cell r="S423">
            <v>981</v>
          </cell>
          <cell r="T423">
            <v>1230</v>
          </cell>
          <cell r="U423">
            <v>1001</v>
          </cell>
          <cell r="V423">
            <v>1029</v>
          </cell>
          <cell r="W423">
            <v>269</v>
          </cell>
          <cell r="X423">
            <v>247</v>
          </cell>
          <cell r="Y423">
            <v>8723</v>
          </cell>
          <cell r="Z423">
            <v>2928</v>
          </cell>
          <cell r="AA423">
            <v>57514</v>
          </cell>
        </row>
        <row r="424">
          <cell r="A424">
            <v>42095</v>
          </cell>
          <cell r="B424">
            <v>23827</v>
          </cell>
          <cell r="C424">
            <v>2270</v>
          </cell>
          <cell r="D424">
            <v>10126</v>
          </cell>
          <cell r="E424">
            <v>1443</v>
          </cell>
          <cell r="F424">
            <v>3653</v>
          </cell>
          <cell r="G424">
            <v>13406</v>
          </cell>
          <cell r="H424">
            <v>2210</v>
          </cell>
          <cell r="I424">
            <v>1919</v>
          </cell>
          <cell r="J424">
            <v>4287</v>
          </cell>
          <cell r="K424">
            <v>1841</v>
          </cell>
          <cell r="L424">
            <v>13571</v>
          </cell>
          <cell r="M424">
            <v>3924</v>
          </cell>
          <cell r="N424">
            <v>114435</v>
          </cell>
          <cell r="O424">
            <v>25742</v>
          </cell>
          <cell r="P424">
            <v>1551</v>
          </cell>
          <cell r="Q424">
            <v>2337</v>
          </cell>
          <cell r="R424">
            <v>416</v>
          </cell>
          <cell r="S424">
            <v>956</v>
          </cell>
          <cell r="T424">
            <v>1230</v>
          </cell>
          <cell r="U424">
            <v>1001</v>
          </cell>
          <cell r="V424">
            <v>1050</v>
          </cell>
          <cell r="W424">
            <v>279</v>
          </cell>
          <cell r="X424">
            <v>247</v>
          </cell>
          <cell r="Y424">
            <v>8982</v>
          </cell>
          <cell r="Z424">
            <v>2980</v>
          </cell>
          <cell r="AA424">
            <v>57622</v>
          </cell>
        </row>
        <row r="425">
          <cell r="A425">
            <v>42125</v>
          </cell>
          <cell r="B425">
            <v>23926</v>
          </cell>
          <cell r="C425">
            <v>2309</v>
          </cell>
          <cell r="D425">
            <v>10082</v>
          </cell>
          <cell r="E425">
            <v>1434</v>
          </cell>
          <cell r="F425">
            <v>3671</v>
          </cell>
          <cell r="G425">
            <v>13329</v>
          </cell>
          <cell r="H425">
            <v>2224</v>
          </cell>
          <cell r="I425">
            <v>1935</v>
          </cell>
          <cell r="J425">
            <v>4467</v>
          </cell>
          <cell r="K425">
            <v>1857</v>
          </cell>
          <cell r="L425">
            <v>13562</v>
          </cell>
          <cell r="M425">
            <v>3955</v>
          </cell>
          <cell r="N425">
            <v>115092</v>
          </cell>
          <cell r="O425">
            <v>25308</v>
          </cell>
          <cell r="P425">
            <v>1540</v>
          </cell>
          <cell r="Q425">
            <v>2337</v>
          </cell>
          <cell r="R425">
            <v>418</v>
          </cell>
          <cell r="S425">
            <v>930</v>
          </cell>
          <cell r="T425">
            <v>1231</v>
          </cell>
          <cell r="U425">
            <v>978</v>
          </cell>
          <cell r="V425">
            <v>1008</v>
          </cell>
          <cell r="W425">
            <v>275</v>
          </cell>
          <cell r="X425">
            <v>253</v>
          </cell>
          <cell r="Y425">
            <v>9089</v>
          </cell>
          <cell r="Z425">
            <v>2965</v>
          </cell>
          <cell r="AA425">
            <v>57270</v>
          </cell>
        </row>
        <row r="426">
          <cell r="A426">
            <v>42156</v>
          </cell>
          <cell r="B426">
            <v>24061</v>
          </cell>
          <cell r="C426">
            <v>2315</v>
          </cell>
          <cell r="D426">
            <v>10253</v>
          </cell>
          <cell r="E426">
            <v>1416</v>
          </cell>
          <cell r="F426">
            <v>3714</v>
          </cell>
          <cell r="G426">
            <v>13266</v>
          </cell>
          <cell r="H426">
            <v>2243</v>
          </cell>
          <cell r="I426">
            <v>1953</v>
          </cell>
          <cell r="J426">
            <v>4576</v>
          </cell>
          <cell r="K426">
            <v>1895</v>
          </cell>
          <cell r="L426">
            <v>13526</v>
          </cell>
          <cell r="M426">
            <v>4019</v>
          </cell>
          <cell r="N426">
            <v>115655</v>
          </cell>
          <cell r="O426">
            <v>25246</v>
          </cell>
          <cell r="P426">
            <v>1520</v>
          </cell>
          <cell r="Q426">
            <v>2257</v>
          </cell>
          <cell r="R426">
            <v>427</v>
          </cell>
          <cell r="S426">
            <v>904</v>
          </cell>
          <cell r="T426">
            <v>1235</v>
          </cell>
          <cell r="U426">
            <v>980</v>
          </cell>
          <cell r="V426">
            <v>1013</v>
          </cell>
          <cell r="W426">
            <v>277</v>
          </cell>
          <cell r="X426">
            <v>252</v>
          </cell>
          <cell r="Y426">
            <v>9263</v>
          </cell>
          <cell r="Z426">
            <v>3043</v>
          </cell>
          <cell r="AA426">
            <v>57396</v>
          </cell>
        </row>
        <row r="427">
          <cell r="A427">
            <v>42186</v>
          </cell>
          <cell r="B427">
            <v>24251</v>
          </cell>
          <cell r="C427">
            <v>2319</v>
          </cell>
          <cell r="D427">
            <v>10404</v>
          </cell>
          <cell r="E427">
            <v>1377</v>
          </cell>
          <cell r="F427">
            <v>3789</v>
          </cell>
          <cell r="G427">
            <v>13827</v>
          </cell>
          <cell r="H427">
            <v>2259</v>
          </cell>
          <cell r="I427">
            <v>1969</v>
          </cell>
          <cell r="J427">
            <v>4748</v>
          </cell>
          <cell r="K427">
            <v>2036</v>
          </cell>
          <cell r="L427">
            <v>13453</v>
          </cell>
          <cell r="M427">
            <v>4057</v>
          </cell>
          <cell r="N427">
            <v>117132</v>
          </cell>
          <cell r="O427">
            <v>25094</v>
          </cell>
          <cell r="P427">
            <v>1493</v>
          </cell>
          <cell r="Q427">
            <v>2210</v>
          </cell>
          <cell r="R427">
            <v>423</v>
          </cell>
          <cell r="S427">
            <v>971</v>
          </cell>
          <cell r="T427">
            <v>1261</v>
          </cell>
          <cell r="U427">
            <v>964</v>
          </cell>
          <cell r="V427">
            <v>990</v>
          </cell>
          <cell r="W427">
            <v>287</v>
          </cell>
          <cell r="X427">
            <v>255</v>
          </cell>
          <cell r="Y427">
            <v>9475</v>
          </cell>
          <cell r="Z427">
            <v>3088</v>
          </cell>
          <cell r="AA427">
            <v>57493</v>
          </cell>
        </row>
        <row r="428">
          <cell r="A428">
            <v>42217</v>
          </cell>
          <cell r="B428">
            <v>24480</v>
          </cell>
          <cell r="C428">
            <v>2338</v>
          </cell>
          <cell r="D428">
            <v>10621</v>
          </cell>
          <cell r="E428">
            <v>1351</v>
          </cell>
          <cell r="F428">
            <v>3740</v>
          </cell>
          <cell r="G428">
            <v>13918</v>
          </cell>
          <cell r="H428">
            <v>2247</v>
          </cell>
          <cell r="I428">
            <v>1990</v>
          </cell>
          <cell r="J428">
            <v>4842</v>
          </cell>
          <cell r="K428">
            <v>2075</v>
          </cell>
          <cell r="L428">
            <v>13389</v>
          </cell>
          <cell r="M428">
            <v>4046</v>
          </cell>
          <cell r="N428">
            <v>117866</v>
          </cell>
          <cell r="O428">
            <v>25009</v>
          </cell>
          <cell r="P428">
            <v>1530</v>
          </cell>
          <cell r="Q428">
            <v>2186</v>
          </cell>
          <cell r="R428">
            <v>423</v>
          </cell>
          <cell r="S428">
            <v>969</v>
          </cell>
          <cell r="T428">
            <v>1242</v>
          </cell>
          <cell r="U428">
            <v>930</v>
          </cell>
          <cell r="V428">
            <v>965</v>
          </cell>
          <cell r="W428">
            <v>299</v>
          </cell>
          <cell r="X428">
            <v>239</v>
          </cell>
          <cell r="Y428">
            <v>9598</v>
          </cell>
          <cell r="Z428">
            <v>3110</v>
          </cell>
          <cell r="AA428">
            <v>57576</v>
          </cell>
        </row>
        <row r="429">
          <cell r="A429">
            <v>42248</v>
          </cell>
          <cell r="B429">
            <v>24683</v>
          </cell>
          <cell r="C429">
            <v>2402</v>
          </cell>
          <cell r="D429">
            <v>10701</v>
          </cell>
          <cell r="E429">
            <v>1355</v>
          </cell>
          <cell r="F429">
            <v>3778</v>
          </cell>
          <cell r="G429">
            <v>14142</v>
          </cell>
          <cell r="H429">
            <v>2255</v>
          </cell>
          <cell r="I429">
            <v>1986</v>
          </cell>
          <cell r="J429">
            <v>4991</v>
          </cell>
          <cell r="K429">
            <v>2092</v>
          </cell>
          <cell r="L429">
            <v>13386</v>
          </cell>
          <cell r="M429">
            <v>4103</v>
          </cell>
          <cell r="N429">
            <v>118882</v>
          </cell>
          <cell r="O429">
            <v>24903</v>
          </cell>
          <cell r="P429">
            <v>1542</v>
          </cell>
          <cell r="Q429">
            <v>2199</v>
          </cell>
          <cell r="R429">
            <v>417</v>
          </cell>
          <cell r="S429">
            <v>969</v>
          </cell>
          <cell r="T429">
            <v>1220</v>
          </cell>
          <cell r="U429">
            <v>925</v>
          </cell>
          <cell r="V429">
            <v>954</v>
          </cell>
          <cell r="W429">
            <v>297</v>
          </cell>
          <cell r="X429">
            <v>233</v>
          </cell>
          <cell r="Y429">
            <v>9695</v>
          </cell>
          <cell r="Z429">
            <v>3190</v>
          </cell>
          <cell r="AA429">
            <v>57648</v>
          </cell>
        </row>
        <row r="430">
          <cell r="A430">
            <v>42278</v>
          </cell>
          <cell r="B430">
            <v>24970</v>
          </cell>
          <cell r="C430">
            <v>2421</v>
          </cell>
          <cell r="D430">
            <v>10768</v>
          </cell>
          <cell r="E430">
            <v>1370</v>
          </cell>
          <cell r="F430">
            <v>3798</v>
          </cell>
          <cell r="G430">
            <v>14339</v>
          </cell>
          <cell r="H430">
            <v>2262</v>
          </cell>
          <cell r="I430">
            <v>2002</v>
          </cell>
          <cell r="J430">
            <v>5158</v>
          </cell>
          <cell r="K430">
            <v>2218</v>
          </cell>
          <cell r="L430">
            <v>13418</v>
          </cell>
          <cell r="M430">
            <v>4222</v>
          </cell>
          <cell r="N430">
            <v>120123</v>
          </cell>
          <cell r="O430">
            <v>24882</v>
          </cell>
          <cell r="P430">
            <v>1540</v>
          </cell>
          <cell r="Q430">
            <v>2162</v>
          </cell>
          <cell r="R430">
            <v>404</v>
          </cell>
          <cell r="S430">
            <v>1003</v>
          </cell>
          <cell r="T430">
            <v>1222</v>
          </cell>
          <cell r="U430">
            <v>923</v>
          </cell>
          <cell r="V430">
            <v>976</v>
          </cell>
          <cell r="W430">
            <v>295</v>
          </cell>
          <cell r="X430">
            <v>240</v>
          </cell>
          <cell r="Y430">
            <v>9746</v>
          </cell>
          <cell r="Z430">
            <v>3191</v>
          </cell>
          <cell r="AA430">
            <v>57646</v>
          </cell>
        </row>
        <row r="431">
          <cell r="A431">
            <v>42309</v>
          </cell>
          <cell r="B431">
            <v>25082</v>
          </cell>
          <cell r="C431">
            <v>2441</v>
          </cell>
          <cell r="D431">
            <v>10871</v>
          </cell>
          <cell r="E431">
            <v>1439</v>
          </cell>
          <cell r="F431">
            <v>3816</v>
          </cell>
          <cell r="G431">
            <v>14486</v>
          </cell>
          <cell r="H431">
            <v>2246</v>
          </cell>
          <cell r="I431">
            <v>1992</v>
          </cell>
          <cell r="J431">
            <v>5322</v>
          </cell>
          <cell r="K431">
            <v>2276</v>
          </cell>
          <cell r="L431">
            <v>13448</v>
          </cell>
          <cell r="M431">
            <v>4240</v>
          </cell>
          <cell r="N431">
            <v>120891</v>
          </cell>
          <cell r="O431">
            <v>24711</v>
          </cell>
          <cell r="P431">
            <v>1507</v>
          </cell>
          <cell r="Q431">
            <v>2112</v>
          </cell>
          <cell r="R431">
            <v>414</v>
          </cell>
          <cell r="S431">
            <v>992</v>
          </cell>
          <cell r="T431">
            <v>1218</v>
          </cell>
          <cell r="U431">
            <v>902</v>
          </cell>
          <cell r="V431">
            <v>962</v>
          </cell>
          <cell r="W431">
            <v>283</v>
          </cell>
          <cell r="X431">
            <v>214</v>
          </cell>
          <cell r="Y431">
            <v>9768</v>
          </cell>
          <cell r="Z431">
            <v>3177</v>
          </cell>
          <cell r="AA431">
            <v>57232</v>
          </cell>
        </row>
        <row r="432">
          <cell r="A432">
            <v>42339</v>
          </cell>
          <cell r="B432">
            <v>25273</v>
          </cell>
          <cell r="C432">
            <v>2463</v>
          </cell>
          <cell r="D432">
            <v>11036</v>
          </cell>
          <cell r="E432">
            <v>1476</v>
          </cell>
          <cell r="F432">
            <v>3906</v>
          </cell>
          <cell r="G432">
            <v>14490</v>
          </cell>
          <cell r="H432">
            <v>2273</v>
          </cell>
          <cell r="I432">
            <v>1977</v>
          </cell>
          <cell r="J432">
            <v>5393</v>
          </cell>
          <cell r="K432">
            <v>2404</v>
          </cell>
          <cell r="L432">
            <v>13379</v>
          </cell>
          <cell r="M432">
            <v>4297</v>
          </cell>
          <cell r="N432">
            <v>121937</v>
          </cell>
          <cell r="O432">
            <v>24504</v>
          </cell>
          <cell r="P432">
            <v>1494</v>
          </cell>
          <cell r="Q432">
            <v>2159</v>
          </cell>
          <cell r="R432">
            <v>429</v>
          </cell>
          <cell r="S432">
            <v>982</v>
          </cell>
          <cell r="T432">
            <v>1198</v>
          </cell>
          <cell r="U432">
            <v>917</v>
          </cell>
          <cell r="V432">
            <v>912</v>
          </cell>
          <cell r="W432">
            <v>284</v>
          </cell>
          <cell r="X432">
            <v>208</v>
          </cell>
          <cell r="Y432">
            <v>9765</v>
          </cell>
          <cell r="Z432">
            <v>3155</v>
          </cell>
          <cell r="AA432">
            <v>57007</v>
          </cell>
        </row>
        <row r="433">
          <cell r="A433">
            <v>42370</v>
          </cell>
          <cell r="B433">
            <v>25652</v>
          </cell>
          <cell r="C433">
            <v>2564</v>
          </cell>
          <cell r="D433">
            <v>11335</v>
          </cell>
          <cell r="E433">
            <v>1552</v>
          </cell>
          <cell r="F433">
            <v>3963</v>
          </cell>
          <cell r="G433">
            <v>14189</v>
          </cell>
          <cell r="H433">
            <v>2259</v>
          </cell>
          <cell r="I433">
            <v>2050</v>
          </cell>
          <cell r="J433">
            <v>5416</v>
          </cell>
          <cell r="K433">
            <v>2552</v>
          </cell>
          <cell r="L433">
            <v>13465</v>
          </cell>
          <cell r="M433">
            <v>4301</v>
          </cell>
          <cell r="N433">
            <v>122963</v>
          </cell>
          <cell r="O433">
            <v>24397</v>
          </cell>
          <cell r="P433">
            <v>1487</v>
          </cell>
          <cell r="Q433">
            <v>2211</v>
          </cell>
          <cell r="R433">
            <v>442</v>
          </cell>
          <cell r="S433">
            <v>984</v>
          </cell>
          <cell r="T433">
            <v>1198</v>
          </cell>
          <cell r="U433">
            <v>929</v>
          </cell>
          <cell r="V433">
            <v>915</v>
          </cell>
          <cell r="W433">
            <v>289</v>
          </cell>
          <cell r="X433">
            <v>208</v>
          </cell>
          <cell r="Y433">
            <v>9785</v>
          </cell>
          <cell r="Z433">
            <v>3206</v>
          </cell>
          <cell r="AA433">
            <v>57052</v>
          </cell>
        </row>
        <row r="434">
          <cell r="A434">
            <v>42401</v>
          </cell>
          <cell r="B434">
            <v>25810</v>
          </cell>
          <cell r="C434">
            <v>2632</v>
          </cell>
          <cell r="D434">
            <v>11821</v>
          </cell>
          <cell r="E434">
            <v>1593</v>
          </cell>
          <cell r="F434">
            <v>4022</v>
          </cell>
          <cell r="G434">
            <v>13773</v>
          </cell>
          <cell r="H434">
            <v>2244</v>
          </cell>
          <cell r="I434">
            <v>2100</v>
          </cell>
          <cell r="J434">
            <v>5511</v>
          </cell>
          <cell r="K434">
            <v>2668</v>
          </cell>
          <cell r="L434">
            <v>13452</v>
          </cell>
          <cell r="M434">
            <v>4309</v>
          </cell>
          <cell r="N434">
            <v>124245</v>
          </cell>
          <cell r="O434">
            <v>24204</v>
          </cell>
          <cell r="P434">
            <v>1492</v>
          </cell>
          <cell r="Q434">
            <v>2160</v>
          </cell>
          <cell r="R434">
            <v>435</v>
          </cell>
          <cell r="S434">
            <v>997</v>
          </cell>
          <cell r="T434">
            <v>1205</v>
          </cell>
          <cell r="U434">
            <v>922</v>
          </cell>
          <cell r="V434">
            <v>902</v>
          </cell>
          <cell r="W434">
            <v>299</v>
          </cell>
          <cell r="X434">
            <v>222</v>
          </cell>
          <cell r="Y434">
            <v>9786</v>
          </cell>
          <cell r="Z434">
            <v>3244</v>
          </cell>
          <cell r="AA434">
            <v>56854</v>
          </cell>
        </row>
        <row r="435">
          <cell r="A435">
            <v>42430</v>
          </cell>
          <cell r="B435">
            <v>25767</v>
          </cell>
          <cell r="C435">
            <v>2640</v>
          </cell>
          <cell r="D435">
            <v>11722</v>
          </cell>
          <cell r="E435">
            <v>1587</v>
          </cell>
          <cell r="F435">
            <v>4033</v>
          </cell>
          <cell r="G435">
            <v>13486</v>
          </cell>
          <cell r="H435">
            <v>2215</v>
          </cell>
          <cell r="I435">
            <v>2083</v>
          </cell>
          <cell r="J435">
            <v>5476</v>
          </cell>
          <cell r="K435">
            <v>2758</v>
          </cell>
          <cell r="L435">
            <v>13445</v>
          </cell>
          <cell r="M435">
            <v>4326</v>
          </cell>
          <cell r="N435">
            <v>124069</v>
          </cell>
          <cell r="O435">
            <v>23905</v>
          </cell>
          <cell r="P435">
            <v>1506</v>
          </cell>
          <cell r="Q435">
            <v>2146</v>
          </cell>
          <cell r="R435">
            <v>410</v>
          </cell>
          <cell r="S435">
            <v>970</v>
          </cell>
          <cell r="T435">
            <v>1222</v>
          </cell>
          <cell r="U435">
            <v>914</v>
          </cell>
          <cell r="V435">
            <v>883</v>
          </cell>
          <cell r="W435">
            <v>301</v>
          </cell>
          <cell r="X435">
            <v>226</v>
          </cell>
          <cell r="Y435">
            <v>9775</v>
          </cell>
          <cell r="Z435">
            <v>3247</v>
          </cell>
          <cell r="AA435">
            <v>56450</v>
          </cell>
        </row>
        <row r="436">
          <cell r="A436">
            <v>42461</v>
          </cell>
          <cell r="B436">
            <v>25831</v>
          </cell>
          <cell r="C436">
            <v>2645</v>
          </cell>
          <cell r="D436">
            <v>11743</v>
          </cell>
          <cell r="E436">
            <v>1668</v>
          </cell>
          <cell r="F436">
            <v>4034</v>
          </cell>
          <cell r="G436">
            <v>13414</v>
          </cell>
          <cell r="H436">
            <v>2274</v>
          </cell>
          <cell r="I436">
            <v>2098</v>
          </cell>
          <cell r="J436">
            <v>5467</v>
          </cell>
          <cell r="K436">
            <v>2950</v>
          </cell>
          <cell r="L436">
            <v>13518</v>
          </cell>
          <cell r="M436">
            <v>4322</v>
          </cell>
          <cell r="N436">
            <v>124669</v>
          </cell>
          <cell r="O436">
            <v>24110</v>
          </cell>
          <cell r="P436">
            <v>1554</v>
          </cell>
          <cell r="Q436">
            <v>2128</v>
          </cell>
          <cell r="R436">
            <v>398</v>
          </cell>
          <cell r="S436">
            <v>987</v>
          </cell>
          <cell r="T436">
            <v>1196</v>
          </cell>
          <cell r="U436">
            <v>920</v>
          </cell>
          <cell r="V436">
            <v>858</v>
          </cell>
          <cell r="W436">
            <v>316</v>
          </cell>
          <cell r="X436">
            <v>220</v>
          </cell>
          <cell r="Y436">
            <v>9627</v>
          </cell>
          <cell r="Z436">
            <v>3257</v>
          </cell>
          <cell r="AA436">
            <v>56559</v>
          </cell>
        </row>
        <row r="437">
          <cell r="A437">
            <v>42491</v>
          </cell>
          <cell r="B437">
            <v>25690</v>
          </cell>
          <cell r="C437">
            <v>2651</v>
          </cell>
          <cell r="D437">
            <v>11794</v>
          </cell>
          <cell r="E437">
            <v>1719</v>
          </cell>
          <cell r="F437">
            <v>4042</v>
          </cell>
          <cell r="G437">
            <v>13485</v>
          </cell>
          <cell r="H437">
            <v>2312</v>
          </cell>
          <cell r="I437">
            <v>2094</v>
          </cell>
          <cell r="J437">
            <v>5480</v>
          </cell>
          <cell r="K437">
            <v>3147</v>
          </cell>
          <cell r="L437">
            <v>13510</v>
          </cell>
          <cell r="M437">
            <v>4333</v>
          </cell>
          <cell r="N437">
            <v>124828</v>
          </cell>
          <cell r="O437">
            <v>23951</v>
          </cell>
          <cell r="P437">
            <v>1622</v>
          </cell>
          <cell r="Q437">
            <v>2127</v>
          </cell>
          <cell r="R437">
            <v>383</v>
          </cell>
          <cell r="S437">
            <v>1009</v>
          </cell>
          <cell r="T437">
            <v>1211</v>
          </cell>
          <cell r="U437">
            <v>928</v>
          </cell>
          <cell r="V437">
            <v>854</v>
          </cell>
          <cell r="W437">
            <v>338</v>
          </cell>
          <cell r="X437">
            <v>219</v>
          </cell>
          <cell r="Y437">
            <v>9568</v>
          </cell>
          <cell r="Z437">
            <v>3251</v>
          </cell>
          <cell r="AA437">
            <v>56396</v>
          </cell>
        </row>
        <row r="438">
          <cell r="A438">
            <v>42522</v>
          </cell>
          <cell r="B438">
            <v>25703</v>
          </cell>
          <cell r="C438">
            <v>2660</v>
          </cell>
          <cell r="D438">
            <v>11809</v>
          </cell>
          <cell r="E438">
            <v>1758</v>
          </cell>
          <cell r="F438">
            <v>4054</v>
          </cell>
          <cell r="G438">
            <v>13324</v>
          </cell>
          <cell r="H438">
            <v>2359</v>
          </cell>
          <cell r="I438">
            <v>2092</v>
          </cell>
          <cell r="J438">
            <v>5359</v>
          </cell>
          <cell r="K438">
            <v>3279</v>
          </cell>
          <cell r="L438">
            <v>13558</v>
          </cell>
          <cell r="M438">
            <v>4338</v>
          </cell>
          <cell r="N438">
            <v>125055</v>
          </cell>
          <cell r="O438">
            <v>23770</v>
          </cell>
          <cell r="P438">
            <v>1641</v>
          </cell>
          <cell r="Q438">
            <v>2121</v>
          </cell>
          <cell r="R438">
            <v>384</v>
          </cell>
          <cell r="S438">
            <v>1010</v>
          </cell>
          <cell r="T438">
            <v>1206</v>
          </cell>
          <cell r="U438">
            <v>937</v>
          </cell>
          <cell r="V438">
            <v>834</v>
          </cell>
          <cell r="W438">
            <v>349</v>
          </cell>
          <cell r="X438">
            <v>225</v>
          </cell>
          <cell r="Y438">
            <v>9420</v>
          </cell>
          <cell r="Z438">
            <v>3223</v>
          </cell>
          <cell r="AA438">
            <v>55965</v>
          </cell>
        </row>
        <row r="439">
          <cell r="A439">
            <v>42552</v>
          </cell>
          <cell r="B439">
            <v>25593</v>
          </cell>
          <cell r="C439">
            <v>2639</v>
          </cell>
          <cell r="D439">
            <v>12220</v>
          </cell>
          <cell r="E439">
            <v>1821</v>
          </cell>
          <cell r="F439">
            <v>4040</v>
          </cell>
          <cell r="G439">
            <v>12508</v>
          </cell>
          <cell r="H439">
            <v>2358</v>
          </cell>
          <cell r="I439">
            <v>2147</v>
          </cell>
          <cell r="J439">
            <v>5269</v>
          </cell>
          <cell r="K439">
            <v>3451</v>
          </cell>
          <cell r="L439">
            <v>13624</v>
          </cell>
          <cell r="M439">
            <v>4315</v>
          </cell>
          <cell r="N439">
            <v>124995</v>
          </cell>
          <cell r="O439">
            <v>23843</v>
          </cell>
          <cell r="P439">
            <v>1650</v>
          </cell>
          <cell r="Q439">
            <v>2110</v>
          </cell>
          <cell r="R439">
            <v>415</v>
          </cell>
          <cell r="S439">
            <v>1011</v>
          </cell>
          <cell r="T439">
            <v>1195</v>
          </cell>
          <cell r="U439">
            <v>1027</v>
          </cell>
          <cell r="V439">
            <v>850</v>
          </cell>
          <cell r="W439">
            <v>343</v>
          </cell>
          <cell r="X439">
            <v>229</v>
          </cell>
          <cell r="Y439">
            <v>9240</v>
          </cell>
          <cell r="Z439">
            <v>3153</v>
          </cell>
          <cell r="AA439">
            <v>55980</v>
          </cell>
        </row>
        <row r="440">
          <cell r="A440">
            <v>42583</v>
          </cell>
          <cell r="B440">
            <v>25610</v>
          </cell>
          <cell r="C440">
            <v>2645</v>
          </cell>
          <cell r="D440">
            <v>12183</v>
          </cell>
          <cell r="E440">
            <v>1863</v>
          </cell>
          <cell r="F440">
            <v>4141</v>
          </cell>
          <cell r="G440">
            <v>11855</v>
          </cell>
          <cell r="H440">
            <v>2357</v>
          </cell>
          <cell r="I440">
            <v>2206</v>
          </cell>
          <cell r="J440">
            <v>5250</v>
          </cell>
          <cell r="K440">
            <v>3654</v>
          </cell>
          <cell r="L440">
            <v>13702</v>
          </cell>
          <cell r="M440">
            <v>4297</v>
          </cell>
          <cell r="N440">
            <v>125003</v>
          </cell>
          <cell r="O440">
            <v>23851</v>
          </cell>
          <cell r="P440">
            <v>1623</v>
          </cell>
          <cell r="Q440">
            <v>2154</v>
          </cell>
          <cell r="R440">
            <v>413</v>
          </cell>
          <cell r="S440">
            <v>1036</v>
          </cell>
          <cell r="T440">
            <v>1224</v>
          </cell>
          <cell r="U440">
            <v>988</v>
          </cell>
          <cell r="V440">
            <v>848</v>
          </cell>
          <cell r="W440">
            <v>343</v>
          </cell>
          <cell r="X440">
            <v>239</v>
          </cell>
          <cell r="Y440">
            <v>9114</v>
          </cell>
          <cell r="Z440">
            <v>3098</v>
          </cell>
          <cell r="AA440">
            <v>55884</v>
          </cell>
        </row>
        <row r="441">
          <cell r="A441">
            <v>42614</v>
          </cell>
          <cell r="B441">
            <v>25785</v>
          </cell>
          <cell r="C441">
            <v>2648</v>
          </cell>
          <cell r="D441">
            <v>12308</v>
          </cell>
          <cell r="E441">
            <v>1913</v>
          </cell>
          <cell r="F441">
            <v>4276</v>
          </cell>
          <cell r="G441">
            <v>11140</v>
          </cell>
          <cell r="H441">
            <v>2385</v>
          </cell>
          <cell r="I441">
            <v>2313</v>
          </cell>
          <cell r="J441">
            <v>5178</v>
          </cell>
          <cell r="K441">
            <v>3856</v>
          </cell>
          <cell r="L441">
            <v>13948</v>
          </cell>
          <cell r="M441">
            <v>4231</v>
          </cell>
          <cell r="N441">
            <v>125642</v>
          </cell>
          <cell r="O441">
            <v>23820</v>
          </cell>
          <cell r="P441">
            <v>1670</v>
          </cell>
          <cell r="Q441">
            <v>2134</v>
          </cell>
          <cell r="R441">
            <v>405</v>
          </cell>
          <cell r="S441">
            <v>1035</v>
          </cell>
          <cell r="T441">
            <v>1237</v>
          </cell>
          <cell r="U441">
            <v>990</v>
          </cell>
          <cell r="V441">
            <v>847</v>
          </cell>
          <cell r="W441">
            <v>367</v>
          </cell>
          <cell r="X441">
            <v>236</v>
          </cell>
          <cell r="Y441">
            <v>8941</v>
          </cell>
          <cell r="Z441">
            <v>3024</v>
          </cell>
          <cell r="AA441">
            <v>55688</v>
          </cell>
        </row>
        <row r="442">
          <cell r="A442">
            <v>42644</v>
          </cell>
          <cell r="B442">
            <v>25827</v>
          </cell>
          <cell r="C442">
            <v>2626</v>
          </cell>
          <cell r="D442">
            <v>12389</v>
          </cell>
          <cell r="E442">
            <v>1944</v>
          </cell>
          <cell r="F442">
            <v>4379</v>
          </cell>
          <cell r="G442">
            <v>10731</v>
          </cell>
          <cell r="H442">
            <v>2396</v>
          </cell>
          <cell r="I442">
            <v>2367</v>
          </cell>
          <cell r="J442">
            <v>5162</v>
          </cell>
          <cell r="K442">
            <v>4046</v>
          </cell>
          <cell r="L442">
            <v>14022</v>
          </cell>
          <cell r="M442">
            <v>4256</v>
          </cell>
          <cell r="N442">
            <v>126117</v>
          </cell>
          <cell r="O442">
            <v>23975</v>
          </cell>
          <cell r="P442">
            <v>1715</v>
          </cell>
          <cell r="Q442">
            <v>2125</v>
          </cell>
          <cell r="R442">
            <v>404</v>
          </cell>
          <cell r="S442">
            <v>1027</v>
          </cell>
          <cell r="T442">
            <v>1246</v>
          </cell>
          <cell r="U442">
            <v>989</v>
          </cell>
          <cell r="V442">
            <v>849</v>
          </cell>
          <cell r="W442">
            <v>381</v>
          </cell>
          <cell r="X442">
            <v>242</v>
          </cell>
          <cell r="Y442">
            <v>8825</v>
          </cell>
          <cell r="Z442">
            <v>2992</v>
          </cell>
          <cell r="AA442">
            <v>55835</v>
          </cell>
        </row>
        <row r="443">
          <cell r="A443">
            <v>42675</v>
          </cell>
          <cell r="B443">
            <v>25909</v>
          </cell>
          <cell r="C443">
            <v>2571</v>
          </cell>
          <cell r="D443">
            <v>12419</v>
          </cell>
          <cell r="E443">
            <v>1925</v>
          </cell>
          <cell r="F443">
            <v>4486</v>
          </cell>
          <cell r="G443">
            <v>10415</v>
          </cell>
          <cell r="H443">
            <v>2453</v>
          </cell>
          <cell r="I443">
            <v>2442</v>
          </cell>
          <cell r="J443">
            <v>4909</v>
          </cell>
          <cell r="K443">
            <v>4281</v>
          </cell>
          <cell r="L443">
            <v>14217</v>
          </cell>
          <cell r="M443">
            <v>4319</v>
          </cell>
          <cell r="N443">
            <v>126657</v>
          </cell>
          <cell r="O443">
            <v>24079</v>
          </cell>
          <cell r="P443">
            <v>1794</v>
          </cell>
          <cell r="Q443">
            <v>2138</v>
          </cell>
          <cell r="R443">
            <v>384</v>
          </cell>
          <cell r="S443">
            <v>1040</v>
          </cell>
          <cell r="T443">
            <v>1306</v>
          </cell>
          <cell r="U443">
            <v>1012</v>
          </cell>
          <cell r="V443">
            <v>845</v>
          </cell>
          <cell r="W443">
            <v>394</v>
          </cell>
          <cell r="X443">
            <v>259</v>
          </cell>
          <cell r="Y443">
            <v>8809</v>
          </cell>
          <cell r="Z443">
            <v>2984</v>
          </cell>
          <cell r="AA443">
            <v>56303</v>
          </cell>
        </row>
        <row r="444">
          <cell r="A444">
            <v>42705</v>
          </cell>
          <cell r="B444">
            <v>25783</v>
          </cell>
          <cell r="C444">
            <v>2508</v>
          </cell>
          <cell r="D444">
            <v>12461</v>
          </cell>
          <cell r="E444">
            <v>1983</v>
          </cell>
          <cell r="F444">
            <v>4459</v>
          </cell>
          <cell r="G444">
            <v>10255</v>
          </cell>
          <cell r="H444">
            <v>2456</v>
          </cell>
          <cell r="I444">
            <v>2521</v>
          </cell>
          <cell r="J444">
            <v>4918</v>
          </cell>
          <cell r="K444">
            <v>4563</v>
          </cell>
          <cell r="L444">
            <v>14373</v>
          </cell>
          <cell r="M444">
            <v>4300</v>
          </cell>
          <cell r="N444">
            <v>127305</v>
          </cell>
          <cell r="O444">
            <v>24220</v>
          </cell>
          <cell r="P444">
            <v>1814</v>
          </cell>
          <cell r="Q444">
            <v>2151</v>
          </cell>
          <cell r="R444">
            <v>369</v>
          </cell>
          <cell r="S444">
            <v>1094</v>
          </cell>
          <cell r="T444">
            <v>1356</v>
          </cell>
          <cell r="U444">
            <v>1041</v>
          </cell>
          <cell r="V444">
            <v>856</v>
          </cell>
          <cell r="W444">
            <v>407</v>
          </cell>
          <cell r="X444">
            <v>266</v>
          </cell>
          <cell r="Y444">
            <v>8785</v>
          </cell>
          <cell r="Z444">
            <v>3014</v>
          </cell>
          <cell r="AA444">
            <v>56717</v>
          </cell>
        </row>
        <row r="445">
          <cell r="A445">
            <v>42736</v>
          </cell>
          <cell r="B445">
            <v>25681</v>
          </cell>
          <cell r="C445">
            <v>2459</v>
          </cell>
          <cell r="D445">
            <v>12345</v>
          </cell>
          <cell r="E445">
            <v>1997</v>
          </cell>
          <cell r="F445">
            <v>4517</v>
          </cell>
          <cell r="G445">
            <v>9985</v>
          </cell>
          <cell r="H445">
            <v>2505</v>
          </cell>
          <cell r="I445">
            <v>2559</v>
          </cell>
          <cell r="J445">
            <v>4989</v>
          </cell>
          <cell r="K445">
            <v>4801</v>
          </cell>
          <cell r="L445">
            <v>14678</v>
          </cell>
          <cell r="M445">
            <v>4343</v>
          </cell>
          <cell r="N445">
            <v>128290</v>
          </cell>
          <cell r="O445">
            <v>24417</v>
          </cell>
          <cell r="P445">
            <v>1851</v>
          </cell>
          <cell r="Q445">
            <v>2148</v>
          </cell>
          <cell r="R445">
            <v>367</v>
          </cell>
          <cell r="S445">
            <v>1097</v>
          </cell>
          <cell r="T445">
            <v>1425</v>
          </cell>
          <cell r="U445">
            <v>1058</v>
          </cell>
          <cell r="V445">
            <v>837</v>
          </cell>
          <cell r="W445">
            <v>409</v>
          </cell>
          <cell r="X445">
            <v>268</v>
          </cell>
          <cell r="Y445">
            <v>8697</v>
          </cell>
          <cell r="Z445">
            <v>2993</v>
          </cell>
          <cell r="AA445">
            <v>56985</v>
          </cell>
        </row>
        <row r="446">
          <cell r="A446">
            <v>42767</v>
          </cell>
          <cell r="B446">
            <v>25684</v>
          </cell>
          <cell r="C446">
            <v>2486</v>
          </cell>
          <cell r="D446">
            <v>12382</v>
          </cell>
          <cell r="E446">
            <v>1979</v>
          </cell>
          <cell r="F446">
            <v>4498</v>
          </cell>
          <cell r="G446">
            <v>9755</v>
          </cell>
          <cell r="H446">
            <v>2509</v>
          </cell>
          <cell r="I446">
            <v>2660</v>
          </cell>
          <cell r="J446">
            <v>4950</v>
          </cell>
          <cell r="K446">
            <v>4946</v>
          </cell>
          <cell r="L446">
            <v>14872</v>
          </cell>
          <cell r="M446">
            <v>4435</v>
          </cell>
          <cell r="N446">
            <v>128816</v>
          </cell>
          <cell r="O446">
            <v>24650</v>
          </cell>
          <cell r="P446">
            <v>1890</v>
          </cell>
          <cell r="Q446">
            <v>2146</v>
          </cell>
          <cell r="R446">
            <v>371</v>
          </cell>
          <cell r="S446">
            <v>1122</v>
          </cell>
          <cell r="T446">
            <v>1488</v>
          </cell>
          <cell r="U446">
            <v>1063</v>
          </cell>
          <cell r="V446">
            <v>857</v>
          </cell>
          <cell r="W446">
            <v>424</v>
          </cell>
          <cell r="X446">
            <v>267</v>
          </cell>
          <cell r="Y446">
            <v>8680</v>
          </cell>
          <cell r="Z446">
            <v>2945</v>
          </cell>
          <cell r="AA446">
            <v>57483</v>
          </cell>
        </row>
        <row r="447">
          <cell r="A447">
            <v>42795</v>
          </cell>
          <cell r="B447">
            <v>25557</v>
          </cell>
          <cell r="C447">
            <v>2501</v>
          </cell>
          <cell r="D447">
            <v>12358</v>
          </cell>
          <cell r="E447">
            <v>2010</v>
          </cell>
          <cell r="F447">
            <v>4558</v>
          </cell>
          <cell r="G447">
            <v>9547</v>
          </cell>
          <cell r="H447">
            <v>2533</v>
          </cell>
          <cell r="I447">
            <v>2741</v>
          </cell>
          <cell r="J447">
            <v>4894</v>
          </cell>
          <cell r="K447">
            <v>5046</v>
          </cell>
          <cell r="L447">
            <v>14999</v>
          </cell>
          <cell r="M447">
            <v>4480</v>
          </cell>
          <cell r="N447">
            <v>129518</v>
          </cell>
          <cell r="O447">
            <v>24539</v>
          </cell>
          <cell r="P447">
            <v>1889</v>
          </cell>
          <cell r="Q447">
            <v>2158</v>
          </cell>
          <cell r="R447">
            <v>379</v>
          </cell>
          <cell r="S447">
            <v>1131</v>
          </cell>
          <cell r="T447">
            <v>1548</v>
          </cell>
          <cell r="U447">
            <v>1090</v>
          </cell>
          <cell r="V447">
            <v>903</v>
          </cell>
          <cell r="W447">
            <v>435</v>
          </cell>
          <cell r="X447">
            <v>268</v>
          </cell>
          <cell r="Y447">
            <v>8583</v>
          </cell>
          <cell r="Z447">
            <v>2945</v>
          </cell>
          <cell r="AA447">
            <v>57586</v>
          </cell>
        </row>
        <row r="448">
          <cell r="A448">
            <v>42826</v>
          </cell>
          <cell r="B448">
            <v>25460</v>
          </cell>
          <cell r="C448">
            <v>2476</v>
          </cell>
          <cell r="D448">
            <v>12380</v>
          </cell>
          <cell r="E448">
            <v>2001</v>
          </cell>
          <cell r="F448">
            <v>4563</v>
          </cell>
          <cell r="G448">
            <v>9393</v>
          </cell>
          <cell r="H448">
            <v>2518</v>
          </cell>
          <cell r="I448">
            <v>2732</v>
          </cell>
          <cell r="J448">
            <v>4961</v>
          </cell>
          <cell r="K448">
            <v>5018</v>
          </cell>
          <cell r="L448">
            <v>14968</v>
          </cell>
          <cell r="M448">
            <v>4532</v>
          </cell>
          <cell r="N448">
            <v>129779</v>
          </cell>
          <cell r="O448">
            <v>24680</v>
          </cell>
          <cell r="P448">
            <v>1970</v>
          </cell>
          <cell r="Q448">
            <v>2155</v>
          </cell>
          <cell r="R448">
            <v>383</v>
          </cell>
          <cell r="S448">
            <v>1170</v>
          </cell>
          <cell r="T448">
            <v>1601</v>
          </cell>
          <cell r="U448">
            <v>1104</v>
          </cell>
          <cell r="V448">
            <v>897</v>
          </cell>
          <cell r="W448">
            <v>429</v>
          </cell>
          <cell r="X448">
            <v>269</v>
          </cell>
          <cell r="Y448">
            <v>8529</v>
          </cell>
          <cell r="Z448">
            <v>2875</v>
          </cell>
          <cell r="AA448">
            <v>57894</v>
          </cell>
        </row>
        <row r="449">
          <cell r="A449">
            <v>42856</v>
          </cell>
          <cell r="B449">
            <v>25511</v>
          </cell>
          <cell r="C449">
            <v>2500</v>
          </cell>
          <cell r="D449">
            <v>12399</v>
          </cell>
          <cell r="E449">
            <v>1948</v>
          </cell>
          <cell r="F449">
            <v>4575</v>
          </cell>
          <cell r="G449">
            <v>9247</v>
          </cell>
          <cell r="H449">
            <v>2510</v>
          </cell>
          <cell r="I449">
            <v>2802</v>
          </cell>
          <cell r="J449">
            <v>4981</v>
          </cell>
          <cell r="K449">
            <v>4995</v>
          </cell>
          <cell r="L449">
            <v>15069</v>
          </cell>
          <cell r="M449">
            <v>4555</v>
          </cell>
          <cell r="N449">
            <v>130403</v>
          </cell>
          <cell r="O449">
            <v>24721</v>
          </cell>
          <cell r="P449">
            <v>2068</v>
          </cell>
          <cell r="Q449">
            <v>2181</v>
          </cell>
          <cell r="R449">
            <v>401</v>
          </cell>
          <cell r="S449">
            <v>1200</v>
          </cell>
          <cell r="T449">
            <v>1654</v>
          </cell>
          <cell r="U449">
            <v>1107</v>
          </cell>
          <cell r="V449">
            <v>916</v>
          </cell>
          <cell r="W449">
            <v>442</v>
          </cell>
          <cell r="X449">
            <v>266</v>
          </cell>
          <cell r="Y449">
            <v>8535</v>
          </cell>
          <cell r="Z449">
            <v>2879</v>
          </cell>
          <cell r="AA449">
            <v>58439</v>
          </cell>
        </row>
        <row r="450">
          <cell r="A450"/>
          <cell r="B450"/>
        </row>
        <row r="451">
          <cell r="A451"/>
          <cell r="B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7"/>
      <sheetName val="Sheet1-Tableau"/>
      <sheetName val="NZ.Stat export"/>
      <sheetName val="July 2017"/>
    </sheetNames>
    <sheetDataSet>
      <sheetData sheetId="0"/>
      <sheetData sheetId="1"/>
      <sheetData sheetId="2"/>
      <sheetData sheetId="3"/>
      <sheetData sheetId="4"/>
      <sheetData sheetId="5">
        <row r="10">
          <cell r="A10">
            <v>35765</v>
          </cell>
          <cell r="E10">
            <v>3854138548.54</v>
          </cell>
          <cell r="F10">
            <v>802065324.12</v>
          </cell>
          <cell r="G10">
            <v>81909346.489999995</v>
          </cell>
          <cell r="H10">
            <v>27783490.120000001</v>
          </cell>
          <cell r="I10">
            <v>172918196.13999999</v>
          </cell>
          <cell r="J10">
            <v>577919394.91999996</v>
          </cell>
          <cell r="K10">
            <v>214381804.78999999</v>
          </cell>
          <cell r="L10">
            <v>468715086.88</v>
          </cell>
          <cell r="M10">
            <v>431879357.49000001</v>
          </cell>
          <cell r="N10">
            <v>1344174</v>
          </cell>
          <cell r="O10">
            <v>396852</v>
          </cell>
          <cell r="P10">
            <v>27596</v>
          </cell>
          <cell r="Q10">
            <v>11092</v>
          </cell>
          <cell r="R10">
            <v>43846</v>
          </cell>
          <cell r="S10">
            <v>149463</v>
          </cell>
          <cell r="T10">
            <v>99001</v>
          </cell>
          <cell r="U10">
            <v>140509</v>
          </cell>
          <cell r="V10">
            <v>132537</v>
          </cell>
          <cell r="W10">
            <v>2867.29</v>
          </cell>
          <cell r="X10">
            <v>2021.07</v>
          </cell>
          <cell r="Y10">
            <v>2968.16</v>
          </cell>
          <cell r="Z10">
            <v>2504.87</v>
          </cell>
          <cell r="AA10">
            <v>3943.76</v>
          </cell>
          <cell r="AB10">
            <v>3866.63</v>
          </cell>
          <cell r="AC10">
            <v>2165.4499999999998</v>
          </cell>
          <cell r="AD10">
            <v>3335.84</v>
          </cell>
          <cell r="AE10">
            <v>3258.55</v>
          </cell>
          <cell r="AF10">
            <v>162.04</v>
          </cell>
          <cell r="AG10">
            <v>175.86</v>
          </cell>
          <cell r="AH10">
            <v>126.48</v>
          </cell>
          <cell r="AI10">
            <v>172.43</v>
          </cell>
          <cell r="AJ10">
            <v>130.01</v>
          </cell>
          <cell r="AK10">
            <v>260.54000000000002</v>
          </cell>
          <cell r="AL10">
            <v>232.74</v>
          </cell>
          <cell r="AM10">
            <v>115.34</v>
          </cell>
          <cell r="AN10">
            <v>240.28</v>
          </cell>
          <cell r="AO10">
            <v>5356</v>
          </cell>
          <cell r="AP10">
            <v>1111</v>
          </cell>
          <cell r="AQ10">
            <v>139</v>
          </cell>
          <cell r="AR10">
            <v>54</v>
          </cell>
          <cell r="AS10">
            <v>190</v>
          </cell>
          <cell r="AT10">
            <v>660</v>
          </cell>
          <cell r="AU10">
            <v>548</v>
          </cell>
          <cell r="AV10">
            <v>700</v>
          </cell>
          <cell r="AW10">
            <v>596</v>
          </cell>
        </row>
        <row r="11">
          <cell r="A11">
            <v>35855</v>
          </cell>
          <cell r="E11">
            <v>3874306406.1100001</v>
          </cell>
          <cell r="F11">
            <v>843970816.99000001</v>
          </cell>
          <cell r="G11">
            <v>79640489.950000003</v>
          </cell>
          <cell r="H11">
            <v>36750432.18</v>
          </cell>
          <cell r="I11">
            <v>155766141.74000001</v>
          </cell>
          <cell r="J11">
            <v>609575241.33000004</v>
          </cell>
          <cell r="K11">
            <v>146565099.59999999</v>
          </cell>
          <cell r="L11">
            <v>485215652.72000003</v>
          </cell>
          <cell r="M11">
            <v>459331378.83999997</v>
          </cell>
          <cell r="N11">
            <v>1323784</v>
          </cell>
          <cell r="O11">
            <v>407183</v>
          </cell>
          <cell r="P11">
            <v>28300</v>
          </cell>
          <cell r="Q11">
            <v>13119</v>
          </cell>
          <cell r="R11">
            <v>42589</v>
          </cell>
          <cell r="S11">
            <v>147168</v>
          </cell>
          <cell r="T11">
            <v>64802</v>
          </cell>
          <cell r="U11">
            <v>142342</v>
          </cell>
          <cell r="V11">
            <v>138164</v>
          </cell>
          <cell r="W11">
            <v>2926.69</v>
          </cell>
          <cell r="X11">
            <v>2072.71</v>
          </cell>
          <cell r="Y11">
            <v>2814.15</v>
          </cell>
          <cell r="Z11">
            <v>2801.23</v>
          </cell>
          <cell r="AA11">
            <v>3657.39</v>
          </cell>
          <cell r="AB11">
            <v>4142.03</v>
          </cell>
          <cell r="AC11">
            <v>2261.75</v>
          </cell>
          <cell r="AD11">
            <v>3408.8</v>
          </cell>
          <cell r="AE11">
            <v>3324.54</v>
          </cell>
          <cell r="AF11">
            <v>170.27</v>
          </cell>
          <cell r="AG11">
            <v>178.78</v>
          </cell>
          <cell r="AH11">
            <v>102.7</v>
          </cell>
          <cell r="AI11">
            <v>151.55000000000001</v>
          </cell>
          <cell r="AJ11">
            <v>136.51</v>
          </cell>
          <cell r="AK11">
            <v>313.5</v>
          </cell>
          <cell r="AL11">
            <v>234.71</v>
          </cell>
          <cell r="AM11">
            <v>126.02</v>
          </cell>
          <cell r="AN11">
            <v>253.5</v>
          </cell>
          <cell r="AO11">
            <v>5412</v>
          </cell>
          <cell r="AP11">
            <v>1230</v>
          </cell>
          <cell r="AQ11">
            <v>163</v>
          </cell>
          <cell r="AR11">
            <v>65</v>
          </cell>
          <cell r="AS11">
            <v>185</v>
          </cell>
          <cell r="AT11">
            <v>626</v>
          </cell>
          <cell r="AU11">
            <v>42</v>
          </cell>
          <cell r="AV11">
            <v>741</v>
          </cell>
          <cell r="AW11">
            <v>631</v>
          </cell>
        </row>
        <row r="12">
          <cell r="A12">
            <v>35947</v>
          </cell>
          <cell r="E12">
            <v>3919815143.2600002</v>
          </cell>
          <cell r="F12">
            <v>838658061.48000002</v>
          </cell>
          <cell r="G12">
            <v>84221502.560000002</v>
          </cell>
          <cell r="H12">
            <v>38976021.5</v>
          </cell>
          <cell r="I12">
            <v>151500998.88999999</v>
          </cell>
          <cell r="J12">
            <v>622459992.05999994</v>
          </cell>
          <cell r="K12">
            <v>110295404.53</v>
          </cell>
          <cell r="L12">
            <v>504170113.04000002</v>
          </cell>
          <cell r="M12">
            <v>500792140.47000003</v>
          </cell>
          <cell r="N12">
            <v>1309660</v>
          </cell>
          <cell r="O12">
            <v>417161</v>
          </cell>
          <cell r="P12">
            <v>28107</v>
          </cell>
          <cell r="Q12">
            <v>13269</v>
          </cell>
          <cell r="R12">
            <v>41051</v>
          </cell>
          <cell r="S12">
            <v>143736</v>
          </cell>
          <cell r="T12">
            <v>45290</v>
          </cell>
          <cell r="U12">
            <v>142359</v>
          </cell>
          <cell r="V12">
            <v>143016</v>
          </cell>
          <cell r="W12">
            <v>2993</v>
          </cell>
          <cell r="X12">
            <v>2010.39</v>
          </cell>
          <cell r="Y12">
            <v>2996.44</v>
          </cell>
          <cell r="Z12">
            <v>2937.39</v>
          </cell>
          <cell r="AA12">
            <v>3690.52</v>
          </cell>
          <cell r="AB12">
            <v>4330.58</v>
          </cell>
          <cell r="AC12">
            <v>2435.34</v>
          </cell>
          <cell r="AD12">
            <v>3541.54</v>
          </cell>
          <cell r="AE12">
            <v>3501.65</v>
          </cell>
          <cell r="AF12">
            <v>177.77</v>
          </cell>
          <cell r="AG12">
            <v>180.91</v>
          </cell>
          <cell r="AH12">
            <v>107.11</v>
          </cell>
          <cell r="AI12">
            <v>141.47999999999999</v>
          </cell>
          <cell r="AJ12">
            <v>146.19</v>
          </cell>
          <cell r="AK12">
            <v>330.03</v>
          </cell>
          <cell r="AL12">
            <v>255.2</v>
          </cell>
          <cell r="AM12">
            <v>142.41</v>
          </cell>
          <cell r="AN12">
            <v>282.36</v>
          </cell>
          <cell r="AO12">
            <v>5377</v>
          </cell>
          <cell r="AP12">
            <v>1279</v>
          </cell>
          <cell r="AQ12">
            <v>168</v>
          </cell>
          <cell r="AR12">
            <v>67</v>
          </cell>
          <cell r="AS12">
            <v>165</v>
          </cell>
          <cell r="AT12">
            <v>722</v>
          </cell>
          <cell r="AU12">
            <v>85</v>
          </cell>
          <cell r="AV12">
            <v>800</v>
          </cell>
          <cell r="AW12">
            <v>618</v>
          </cell>
        </row>
        <row r="13">
          <cell r="A13">
            <v>36039</v>
          </cell>
          <cell r="E13">
            <v>3959752087.1100001</v>
          </cell>
          <cell r="F13">
            <v>836967362.16999996</v>
          </cell>
          <cell r="G13">
            <v>84681695.469999999</v>
          </cell>
          <cell r="H13">
            <v>41861111.890000001</v>
          </cell>
          <cell r="I13">
            <v>158660969.08000001</v>
          </cell>
          <cell r="J13">
            <v>606565195.45000005</v>
          </cell>
          <cell r="K13">
            <v>76102212.200000003</v>
          </cell>
          <cell r="L13">
            <v>530203348.49000001</v>
          </cell>
          <cell r="M13">
            <v>538370344.47000003</v>
          </cell>
          <cell r="N13">
            <v>1305367</v>
          </cell>
          <cell r="O13">
            <v>426139</v>
          </cell>
          <cell r="P13">
            <v>28532</v>
          </cell>
          <cell r="Q13">
            <v>14208</v>
          </cell>
          <cell r="R13">
            <v>39351</v>
          </cell>
          <cell r="S13">
            <v>139746</v>
          </cell>
          <cell r="T13">
            <v>25348</v>
          </cell>
          <cell r="U13">
            <v>143977</v>
          </cell>
          <cell r="V13">
            <v>142831</v>
          </cell>
          <cell r="W13">
            <v>3033.44</v>
          </cell>
          <cell r="X13">
            <v>1964.07</v>
          </cell>
          <cell r="Y13">
            <v>2968</v>
          </cell>
          <cell r="Z13">
            <v>2946.37</v>
          </cell>
          <cell r="AA13">
            <v>4031.91</v>
          </cell>
          <cell r="AB13">
            <v>4340.47</v>
          </cell>
          <cell r="AC13">
            <v>3002.35</v>
          </cell>
          <cell r="AD13">
            <v>3682.55</v>
          </cell>
          <cell r="AE13">
            <v>3769.27</v>
          </cell>
          <cell r="AF13">
            <v>177.01</v>
          </cell>
          <cell r="AG13">
            <v>173.94</v>
          </cell>
          <cell r="AH13">
            <v>96.41</v>
          </cell>
          <cell r="AI13">
            <v>137.1</v>
          </cell>
          <cell r="AJ13">
            <v>152.87</v>
          </cell>
          <cell r="AK13">
            <v>320.61</v>
          </cell>
          <cell r="AL13">
            <v>212.08</v>
          </cell>
          <cell r="AM13">
            <v>140.31</v>
          </cell>
          <cell r="AN13">
            <v>288.75</v>
          </cell>
          <cell r="AO13">
            <v>5124</v>
          </cell>
          <cell r="AP13">
            <v>1275</v>
          </cell>
          <cell r="AQ13">
            <v>179</v>
          </cell>
          <cell r="AR13">
            <v>74</v>
          </cell>
          <cell r="AS13">
            <v>203</v>
          </cell>
          <cell r="AT13">
            <v>778</v>
          </cell>
          <cell r="AU13">
            <v>102</v>
          </cell>
          <cell r="AV13">
            <v>762</v>
          </cell>
          <cell r="AW13">
            <v>584</v>
          </cell>
        </row>
        <row r="14">
          <cell r="A14">
            <v>36130</v>
          </cell>
          <cell r="E14">
            <v>3997152844.8499999</v>
          </cell>
          <cell r="F14">
            <v>869886873.63</v>
          </cell>
          <cell r="G14">
            <v>81948355.349999994</v>
          </cell>
          <cell r="H14">
            <v>40888662.890000001</v>
          </cell>
          <cell r="I14">
            <v>149971015</v>
          </cell>
          <cell r="J14">
            <v>564808129.03999996</v>
          </cell>
          <cell r="K14">
            <v>12524496.24</v>
          </cell>
          <cell r="L14">
            <v>562129751.99000001</v>
          </cell>
          <cell r="M14">
            <v>647468392.25999999</v>
          </cell>
          <cell r="N14">
            <v>1321504</v>
          </cell>
          <cell r="O14">
            <v>445326</v>
          </cell>
          <cell r="P14">
            <v>29012</v>
          </cell>
          <cell r="Q14">
            <v>14454</v>
          </cell>
          <cell r="R14">
            <v>40073</v>
          </cell>
          <cell r="S14">
            <v>137646</v>
          </cell>
          <cell r="T14">
            <v>7871</v>
          </cell>
          <cell r="U14">
            <v>146338</v>
          </cell>
          <cell r="V14">
            <v>149321</v>
          </cell>
          <cell r="W14">
            <v>3024.7</v>
          </cell>
          <cell r="X14">
            <v>1953.37</v>
          </cell>
          <cell r="Y14">
            <v>2824.68</v>
          </cell>
          <cell r="Z14">
            <v>2828.89</v>
          </cell>
          <cell r="AA14">
            <v>3742.42</v>
          </cell>
          <cell r="AB14">
            <v>4103.34</v>
          </cell>
          <cell r="AC14">
            <v>1591.26</v>
          </cell>
          <cell r="AD14">
            <v>3841.32</v>
          </cell>
          <cell r="AE14">
            <v>4336.1000000000004</v>
          </cell>
          <cell r="AF14">
            <v>184.04</v>
          </cell>
          <cell r="AG14">
            <v>175.94</v>
          </cell>
          <cell r="AH14">
            <v>99.37</v>
          </cell>
          <cell r="AI14">
            <v>125.78</v>
          </cell>
          <cell r="AJ14">
            <v>158.97</v>
          </cell>
          <cell r="AK14">
            <v>357.71</v>
          </cell>
          <cell r="AL14">
            <v>177.27</v>
          </cell>
          <cell r="AM14">
            <v>144.66</v>
          </cell>
          <cell r="AN14">
            <v>324.58</v>
          </cell>
          <cell r="AO14">
            <v>5140</v>
          </cell>
          <cell r="AP14">
            <v>1342</v>
          </cell>
          <cell r="AQ14">
            <v>185</v>
          </cell>
          <cell r="AR14">
            <v>76</v>
          </cell>
          <cell r="AS14">
            <v>170</v>
          </cell>
          <cell r="AT14">
            <v>595</v>
          </cell>
          <cell r="AU14">
            <v>161</v>
          </cell>
          <cell r="AV14">
            <v>828</v>
          </cell>
          <cell r="AW14">
            <v>580</v>
          </cell>
        </row>
        <row r="15">
          <cell r="A15">
            <v>36220</v>
          </cell>
          <cell r="E15">
            <v>4441890840.3299999</v>
          </cell>
          <cell r="F15">
            <v>903448115.22000003</v>
          </cell>
          <cell r="G15">
            <v>121735604.67</v>
          </cell>
          <cell r="H15">
            <v>37839905.409999996</v>
          </cell>
          <cell r="I15">
            <v>181621935.22999999</v>
          </cell>
          <cell r="J15">
            <v>623063695.58000004</v>
          </cell>
          <cell r="K15">
            <v>57294433.030000001</v>
          </cell>
          <cell r="L15">
            <v>651174717.53999996</v>
          </cell>
          <cell r="M15">
            <v>689338188.95000005</v>
          </cell>
          <cell r="N15">
            <v>1345259</v>
          </cell>
          <cell r="O15">
            <v>448183</v>
          </cell>
          <cell r="P15">
            <v>30539</v>
          </cell>
          <cell r="Q15">
            <v>12856</v>
          </cell>
          <cell r="R15">
            <v>40287</v>
          </cell>
          <cell r="S15">
            <v>136916</v>
          </cell>
          <cell r="T15">
            <v>16296</v>
          </cell>
          <cell r="U15">
            <v>148841</v>
          </cell>
          <cell r="V15">
            <v>152522</v>
          </cell>
          <cell r="W15">
            <v>3301.89</v>
          </cell>
          <cell r="X15">
            <v>2015.8</v>
          </cell>
          <cell r="Y15">
            <v>3986.29</v>
          </cell>
          <cell r="Z15">
            <v>2943.46</v>
          </cell>
          <cell r="AA15">
            <v>4508.22</v>
          </cell>
          <cell r="AB15">
            <v>4550.71</v>
          </cell>
          <cell r="AC15">
            <v>3515.83</v>
          </cell>
          <cell r="AD15">
            <v>4374.97</v>
          </cell>
          <cell r="AE15">
            <v>4519.6000000000004</v>
          </cell>
          <cell r="AF15">
            <v>198.93</v>
          </cell>
          <cell r="AG15">
            <v>176.11</v>
          </cell>
          <cell r="AH15">
            <v>168.72</v>
          </cell>
          <cell r="AI15">
            <v>179.48</v>
          </cell>
          <cell r="AJ15">
            <v>185.65</v>
          </cell>
          <cell r="AK15">
            <v>390.78</v>
          </cell>
          <cell r="AL15">
            <v>259.75</v>
          </cell>
          <cell r="AM15">
            <v>158.62</v>
          </cell>
          <cell r="AN15">
            <v>329.6</v>
          </cell>
          <cell r="AO15">
            <v>5405</v>
          </cell>
          <cell r="AP15">
            <v>1400</v>
          </cell>
          <cell r="AQ15">
            <v>172</v>
          </cell>
          <cell r="AR15">
            <v>74</v>
          </cell>
          <cell r="AS15">
            <v>123</v>
          </cell>
          <cell r="AT15">
            <v>587</v>
          </cell>
          <cell r="AU15">
            <v>167</v>
          </cell>
          <cell r="AV15">
            <v>832</v>
          </cell>
          <cell r="AW15">
            <v>547</v>
          </cell>
        </row>
        <row r="16">
          <cell r="A16">
            <v>36312</v>
          </cell>
          <cell r="E16">
            <v>4539950205.0100002</v>
          </cell>
          <cell r="F16">
            <v>963652137.90999997</v>
          </cell>
          <cell r="G16">
            <v>119654289.14</v>
          </cell>
          <cell r="H16">
            <v>32924328.640000001</v>
          </cell>
          <cell r="I16">
            <v>171782350.21000001</v>
          </cell>
          <cell r="J16">
            <v>626692644.15999997</v>
          </cell>
          <cell r="K16">
            <v>64236991.259999998</v>
          </cell>
          <cell r="L16">
            <v>674851918.55999994</v>
          </cell>
          <cell r="M16">
            <v>672550026.65999997</v>
          </cell>
          <cell r="N16">
            <v>1370567</v>
          </cell>
          <cell r="O16">
            <v>448988</v>
          </cell>
          <cell r="P16">
            <v>30783</v>
          </cell>
          <cell r="Q16">
            <v>11253</v>
          </cell>
          <cell r="R16">
            <v>39461</v>
          </cell>
          <cell r="S16">
            <v>138494</v>
          </cell>
          <cell r="T16">
            <v>19019</v>
          </cell>
          <cell r="U16">
            <v>151235</v>
          </cell>
          <cell r="V16">
            <v>151767</v>
          </cell>
          <cell r="W16">
            <v>3312.46</v>
          </cell>
          <cell r="X16">
            <v>2146.2800000000002</v>
          </cell>
          <cell r="Y16">
            <v>3886.99</v>
          </cell>
          <cell r="Z16">
            <v>2925.88</v>
          </cell>
          <cell r="AA16">
            <v>4353.17</v>
          </cell>
          <cell r="AB16">
            <v>4525.0600000000004</v>
          </cell>
          <cell r="AC16">
            <v>3377.54</v>
          </cell>
          <cell r="AD16">
            <v>4462.28</v>
          </cell>
          <cell r="AE16">
            <v>4431.4799999999996</v>
          </cell>
          <cell r="AF16">
            <v>196.69</v>
          </cell>
          <cell r="AG16">
            <v>172.51</v>
          </cell>
          <cell r="AH16">
            <v>163.55000000000001</v>
          </cell>
          <cell r="AI16">
            <v>186.2</v>
          </cell>
          <cell r="AJ16">
            <v>191.79</v>
          </cell>
          <cell r="AK16">
            <v>349.76</v>
          </cell>
          <cell r="AL16">
            <v>252.97</v>
          </cell>
          <cell r="AM16">
            <v>159.13999999999999</v>
          </cell>
          <cell r="AN16">
            <v>322.66000000000003</v>
          </cell>
          <cell r="AO16">
            <v>5377</v>
          </cell>
          <cell r="AP16">
            <v>1393</v>
          </cell>
          <cell r="AQ16">
            <v>156</v>
          </cell>
          <cell r="AR16">
            <v>64</v>
          </cell>
          <cell r="AS16">
            <v>168</v>
          </cell>
          <cell r="AT16">
            <v>319</v>
          </cell>
          <cell r="AU16">
            <v>177</v>
          </cell>
          <cell r="AV16">
            <v>665</v>
          </cell>
          <cell r="AW16">
            <v>419</v>
          </cell>
        </row>
        <row r="17">
          <cell r="A17">
            <v>36404</v>
          </cell>
          <cell r="E17">
            <v>4622855366.0299997</v>
          </cell>
          <cell r="F17">
            <v>1009977185.26</v>
          </cell>
          <cell r="G17">
            <v>119923602.93000001</v>
          </cell>
          <cell r="H17">
            <v>40032956.359999999</v>
          </cell>
          <cell r="I17">
            <v>164610063.25999999</v>
          </cell>
          <cell r="J17">
            <v>635997535.00999999</v>
          </cell>
          <cell r="K17">
            <v>69317460.950000003</v>
          </cell>
          <cell r="L17">
            <v>672183820.63999999</v>
          </cell>
          <cell r="M17">
            <v>670474625.24000001</v>
          </cell>
          <cell r="N17">
            <v>1392649</v>
          </cell>
          <cell r="O17">
            <v>457780</v>
          </cell>
          <cell r="P17">
            <v>31510</v>
          </cell>
          <cell r="Q17">
            <v>12791</v>
          </cell>
          <cell r="R17">
            <v>40619</v>
          </cell>
          <cell r="S17">
            <v>135753</v>
          </cell>
          <cell r="T17">
            <v>21832</v>
          </cell>
          <cell r="U17">
            <v>153139</v>
          </cell>
          <cell r="V17">
            <v>154602</v>
          </cell>
          <cell r="W17">
            <v>3319.47</v>
          </cell>
          <cell r="X17">
            <v>2206.25</v>
          </cell>
          <cell r="Y17">
            <v>3805.86</v>
          </cell>
          <cell r="Z17">
            <v>3129.79</v>
          </cell>
          <cell r="AA17">
            <v>4052.56</v>
          </cell>
          <cell r="AB17">
            <v>4684.95</v>
          </cell>
          <cell r="AC17">
            <v>3175.06</v>
          </cell>
          <cell r="AD17">
            <v>4389.38</v>
          </cell>
          <cell r="AE17">
            <v>4336.7700000000004</v>
          </cell>
          <cell r="AF17">
            <v>203.11</v>
          </cell>
          <cell r="AG17">
            <v>181.48</v>
          </cell>
          <cell r="AH17">
            <v>173.99</v>
          </cell>
          <cell r="AI17">
            <v>277.89</v>
          </cell>
          <cell r="AJ17">
            <v>179.39</v>
          </cell>
          <cell r="AK17">
            <v>396.1</v>
          </cell>
          <cell r="AL17">
            <v>239.08</v>
          </cell>
          <cell r="AM17">
            <v>160.06</v>
          </cell>
          <cell r="AN17">
            <v>332.88</v>
          </cell>
          <cell r="AO17">
            <v>5454</v>
          </cell>
          <cell r="AP17">
            <v>1459</v>
          </cell>
          <cell r="AQ17">
            <v>140</v>
          </cell>
          <cell r="AR17">
            <v>62</v>
          </cell>
          <cell r="AS17">
            <v>146</v>
          </cell>
          <cell r="AT17">
            <v>367</v>
          </cell>
          <cell r="AU17">
            <v>141</v>
          </cell>
          <cell r="AV17">
            <v>728</v>
          </cell>
          <cell r="AW17">
            <v>495</v>
          </cell>
        </row>
        <row r="18">
          <cell r="A18">
            <v>36495</v>
          </cell>
          <cell r="E18">
            <v>4904743768.2700014</v>
          </cell>
          <cell r="F18">
            <v>1050939945.8200001</v>
          </cell>
          <cell r="G18">
            <v>154350985.74000001</v>
          </cell>
          <cell r="H18">
            <v>58617071.670000002</v>
          </cell>
          <cell r="I18">
            <v>161324769.5</v>
          </cell>
          <cell r="J18">
            <v>681416865.17999995</v>
          </cell>
          <cell r="K18">
            <v>102722020.16</v>
          </cell>
          <cell r="L18">
            <v>700717225.74000001</v>
          </cell>
          <cell r="M18">
            <v>626640215.94000006</v>
          </cell>
          <cell r="N18">
            <v>1420173</v>
          </cell>
          <cell r="O18">
            <v>458318</v>
          </cell>
          <cell r="P18">
            <v>32195</v>
          </cell>
          <cell r="Q18">
            <v>15018</v>
          </cell>
          <cell r="R18">
            <v>40378</v>
          </cell>
          <cell r="S18">
            <v>139562</v>
          </cell>
          <cell r="T18">
            <v>31142</v>
          </cell>
          <cell r="U18">
            <v>156111</v>
          </cell>
          <cell r="V18">
            <v>157726</v>
          </cell>
          <cell r="W18">
            <v>3453.62</v>
          </cell>
          <cell r="X18">
            <v>2293.04</v>
          </cell>
          <cell r="Y18">
            <v>4794.21</v>
          </cell>
          <cell r="Z18">
            <v>3903.01</v>
          </cell>
          <cell r="AA18">
            <v>3995.33</v>
          </cell>
          <cell r="AB18">
            <v>4882.54</v>
          </cell>
          <cell r="AC18">
            <v>3298.54</v>
          </cell>
          <cell r="AD18">
            <v>4488.59</v>
          </cell>
          <cell r="AE18">
            <v>3972.96</v>
          </cell>
          <cell r="AF18">
            <v>215.42</v>
          </cell>
          <cell r="AG18">
            <v>188.47</v>
          </cell>
          <cell r="AH18">
            <v>202.16</v>
          </cell>
          <cell r="AI18">
            <v>427.41</v>
          </cell>
          <cell r="AJ18">
            <v>167.22</v>
          </cell>
          <cell r="AK18">
            <v>448.48</v>
          </cell>
          <cell r="AL18">
            <v>325.10000000000002</v>
          </cell>
          <cell r="AM18">
            <v>164.49</v>
          </cell>
          <cell r="AN18">
            <v>316.13</v>
          </cell>
          <cell r="AO18">
            <v>5430</v>
          </cell>
          <cell r="AP18">
            <v>1421</v>
          </cell>
          <cell r="AQ18">
            <v>138</v>
          </cell>
          <cell r="AR18">
            <v>69</v>
          </cell>
          <cell r="AS18">
            <v>156</v>
          </cell>
          <cell r="AT18">
            <v>383</v>
          </cell>
          <cell r="AU18">
            <v>171</v>
          </cell>
          <cell r="AV18">
            <v>707</v>
          </cell>
          <cell r="AW18">
            <v>746</v>
          </cell>
        </row>
        <row r="19">
          <cell r="A19">
            <v>36586</v>
          </cell>
          <cell r="E19">
            <v>5273821691.3100004</v>
          </cell>
          <cell r="F19">
            <v>1076834363.0799999</v>
          </cell>
          <cell r="G19">
            <v>129546665.68000001</v>
          </cell>
          <cell r="H19">
            <v>77576582.959999993</v>
          </cell>
          <cell r="I19">
            <v>173147930.68000001</v>
          </cell>
          <cell r="J19">
            <v>738936144.48000002</v>
          </cell>
          <cell r="K19">
            <v>150487077.66</v>
          </cell>
          <cell r="L19">
            <v>706509672.26999998</v>
          </cell>
          <cell r="M19">
            <v>736374386.79999995</v>
          </cell>
          <cell r="N19">
            <v>1466155</v>
          </cell>
          <cell r="O19">
            <v>471771</v>
          </cell>
          <cell r="P19">
            <v>31284</v>
          </cell>
          <cell r="Q19">
            <v>17589</v>
          </cell>
          <cell r="R19">
            <v>43216</v>
          </cell>
          <cell r="S19">
            <v>136064</v>
          </cell>
          <cell r="T19">
            <v>39762</v>
          </cell>
          <cell r="U19">
            <v>161365</v>
          </cell>
          <cell r="V19">
            <v>169316</v>
          </cell>
          <cell r="W19">
            <v>3597.04</v>
          </cell>
          <cell r="X19">
            <v>2282.54</v>
          </cell>
          <cell r="Y19">
            <v>4140.95</v>
          </cell>
          <cell r="Z19">
            <v>4410.55</v>
          </cell>
          <cell r="AA19">
            <v>4006.56</v>
          </cell>
          <cell r="AB19">
            <v>5430.79</v>
          </cell>
          <cell r="AC19">
            <v>3784.7</v>
          </cell>
          <cell r="AD19">
            <v>4378.32</v>
          </cell>
          <cell r="AE19">
            <v>4349.12</v>
          </cell>
          <cell r="AF19">
            <v>221.58</v>
          </cell>
          <cell r="AG19">
            <v>187.41</v>
          </cell>
          <cell r="AH19">
            <v>150.52000000000001</v>
          </cell>
          <cell r="AI19">
            <v>434.76</v>
          </cell>
          <cell r="AJ19">
            <v>157.27000000000001</v>
          </cell>
          <cell r="AK19">
            <v>550.83000000000004</v>
          </cell>
          <cell r="AL19">
            <v>442.55</v>
          </cell>
          <cell r="AM19">
            <v>153.03</v>
          </cell>
          <cell r="AN19">
            <v>331.74</v>
          </cell>
          <cell r="AO19">
            <v>5428</v>
          </cell>
          <cell r="AP19">
            <v>1381</v>
          </cell>
          <cell r="AQ19">
            <v>132</v>
          </cell>
          <cell r="AR19">
            <v>81</v>
          </cell>
          <cell r="AS19">
            <v>124</v>
          </cell>
          <cell r="AT19">
            <v>372</v>
          </cell>
          <cell r="AU19">
            <v>200</v>
          </cell>
          <cell r="AV19">
            <v>690</v>
          </cell>
          <cell r="AW19">
            <v>668</v>
          </cell>
        </row>
        <row r="20">
          <cell r="A20">
            <v>36678</v>
          </cell>
          <cell r="E20">
            <v>5449760935.2299995</v>
          </cell>
          <cell r="F20">
            <v>1082598587.4000001</v>
          </cell>
          <cell r="G20">
            <v>129701313.42</v>
          </cell>
          <cell r="H20">
            <v>87828116.379999995</v>
          </cell>
          <cell r="I20">
            <v>192863726.00999999</v>
          </cell>
          <cell r="J20">
            <v>760194554.62</v>
          </cell>
          <cell r="K20">
            <v>153466278.08000001</v>
          </cell>
          <cell r="L20">
            <v>740638566.25999999</v>
          </cell>
          <cell r="M20">
            <v>778946048.21000004</v>
          </cell>
          <cell r="N20">
            <v>1496114</v>
          </cell>
          <cell r="O20">
            <v>477939</v>
          </cell>
          <cell r="P20">
            <v>31549</v>
          </cell>
          <cell r="Q20">
            <v>22578</v>
          </cell>
          <cell r="R20">
            <v>45549</v>
          </cell>
          <cell r="S20">
            <v>136707</v>
          </cell>
          <cell r="T20">
            <v>40296</v>
          </cell>
          <cell r="U20">
            <v>168909</v>
          </cell>
          <cell r="V20">
            <v>173130</v>
          </cell>
          <cell r="W20">
            <v>3642.61</v>
          </cell>
          <cell r="X20">
            <v>2265.14</v>
          </cell>
          <cell r="Y20">
            <v>4111.0600000000004</v>
          </cell>
          <cell r="Z20">
            <v>3890</v>
          </cell>
          <cell r="AA20">
            <v>4234.25</v>
          </cell>
          <cell r="AB20">
            <v>5560.76</v>
          </cell>
          <cell r="AC20">
            <v>3808.44</v>
          </cell>
          <cell r="AD20">
            <v>4384.83</v>
          </cell>
          <cell r="AE20">
            <v>4499.21</v>
          </cell>
          <cell r="AF20">
            <v>224.05</v>
          </cell>
          <cell r="AG20">
            <v>197.93</v>
          </cell>
          <cell r="AH20">
            <v>161.49</v>
          </cell>
          <cell r="AI20">
            <v>339.31</v>
          </cell>
          <cell r="AJ20">
            <v>136.55000000000001</v>
          </cell>
          <cell r="AK20">
            <v>633.64</v>
          </cell>
          <cell r="AL20">
            <v>414.87</v>
          </cell>
          <cell r="AM20">
            <v>158.09</v>
          </cell>
          <cell r="AN20">
            <v>321.33999999999997</v>
          </cell>
          <cell r="AO20">
            <v>5419</v>
          </cell>
          <cell r="AP20">
            <v>1350</v>
          </cell>
          <cell r="AQ20">
            <v>137</v>
          </cell>
          <cell r="AR20">
            <v>93</v>
          </cell>
          <cell r="AS20">
            <v>168</v>
          </cell>
          <cell r="AT20">
            <v>349</v>
          </cell>
          <cell r="AU20">
            <v>200</v>
          </cell>
          <cell r="AV20">
            <v>555</v>
          </cell>
          <cell r="AW20">
            <v>567</v>
          </cell>
        </row>
        <row r="21">
          <cell r="A21">
            <v>36770</v>
          </cell>
          <cell r="E21">
            <v>5589324405.29</v>
          </cell>
          <cell r="F21">
            <v>1114510194.8199999</v>
          </cell>
          <cell r="G21">
            <v>138322588.09999999</v>
          </cell>
          <cell r="H21">
            <v>91411023.049999997</v>
          </cell>
          <cell r="I21">
            <v>202593949.41999999</v>
          </cell>
          <cell r="J21">
            <v>764776188.13</v>
          </cell>
          <cell r="K21">
            <v>155655182.47999999</v>
          </cell>
          <cell r="L21">
            <v>755662309.96000004</v>
          </cell>
          <cell r="M21">
            <v>787106469.03999996</v>
          </cell>
          <cell r="N21">
            <v>1517376</v>
          </cell>
          <cell r="O21">
            <v>482467</v>
          </cell>
          <cell r="P21">
            <v>32520</v>
          </cell>
          <cell r="Q21">
            <v>25007</v>
          </cell>
          <cell r="R21">
            <v>44459</v>
          </cell>
          <cell r="S21">
            <v>135526</v>
          </cell>
          <cell r="T21">
            <v>40178</v>
          </cell>
          <cell r="U21">
            <v>173845</v>
          </cell>
          <cell r="V21">
            <v>178253</v>
          </cell>
          <cell r="W21">
            <v>3683.55</v>
          </cell>
          <cell r="X21">
            <v>2310.0300000000002</v>
          </cell>
          <cell r="Y21">
            <v>4253.46</v>
          </cell>
          <cell r="Z21">
            <v>3655.42</v>
          </cell>
          <cell r="AA21">
            <v>4556.91</v>
          </cell>
          <cell r="AB21">
            <v>5643.02</v>
          </cell>
          <cell r="AC21">
            <v>3874.15</v>
          </cell>
          <cell r="AD21">
            <v>4346.76</v>
          </cell>
          <cell r="AE21">
            <v>4415.66</v>
          </cell>
          <cell r="AF21">
            <v>223.54</v>
          </cell>
          <cell r="AG21">
            <v>199.61</v>
          </cell>
          <cell r="AH21">
            <v>144.9</v>
          </cell>
          <cell r="AI21">
            <v>262.05</v>
          </cell>
          <cell r="AJ21">
            <v>134.85</v>
          </cell>
          <cell r="AK21">
            <v>626.39</v>
          </cell>
          <cell r="AL21">
            <v>484.96</v>
          </cell>
          <cell r="AM21">
            <v>159.16999999999999</v>
          </cell>
          <cell r="AN21">
            <v>298.16000000000003</v>
          </cell>
          <cell r="AO21">
            <v>5363</v>
          </cell>
          <cell r="AP21">
            <v>1289</v>
          </cell>
          <cell r="AQ21">
            <v>140</v>
          </cell>
          <cell r="AR21">
            <v>100</v>
          </cell>
          <cell r="AS21">
            <v>163</v>
          </cell>
          <cell r="AT21">
            <v>294</v>
          </cell>
          <cell r="AU21">
            <v>191</v>
          </cell>
          <cell r="AV21">
            <v>632</v>
          </cell>
          <cell r="AW21">
            <v>536</v>
          </cell>
        </row>
        <row r="22">
          <cell r="A22">
            <v>36861</v>
          </cell>
          <cell r="E22">
            <v>5732837358.2799997</v>
          </cell>
          <cell r="F22">
            <v>1089407901.24</v>
          </cell>
          <cell r="G22">
            <v>116250973.62</v>
          </cell>
          <cell r="H22">
            <v>121733124.76000001</v>
          </cell>
          <cell r="I22">
            <v>217539950.81999999</v>
          </cell>
          <cell r="J22">
            <v>779201623.62</v>
          </cell>
          <cell r="K22">
            <v>155601085.31999999</v>
          </cell>
          <cell r="L22">
            <v>804202646.50999999</v>
          </cell>
          <cell r="M22">
            <v>881268177.38999999</v>
          </cell>
          <cell r="N22">
            <v>1548779</v>
          </cell>
          <cell r="O22">
            <v>489068</v>
          </cell>
          <cell r="P22">
            <v>34151</v>
          </cell>
          <cell r="Q22">
            <v>25322</v>
          </cell>
          <cell r="R22">
            <v>46489</v>
          </cell>
          <cell r="S22">
            <v>136667</v>
          </cell>
          <cell r="T22">
            <v>42483</v>
          </cell>
          <cell r="U22">
            <v>180494</v>
          </cell>
          <cell r="V22">
            <v>179860</v>
          </cell>
          <cell r="W22">
            <v>3701.52</v>
          </cell>
          <cell r="X22">
            <v>2227.52</v>
          </cell>
          <cell r="Y22">
            <v>3404.03</v>
          </cell>
          <cell r="Z22">
            <v>4807.43</v>
          </cell>
          <cell r="AA22">
            <v>4679.34</v>
          </cell>
          <cell r="AB22">
            <v>5701.45</v>
          </cell>
          <cell r="AC22">
            <v>3662.68</v>
          </cell>
          <cell r="AD22">
            <v>4455.58</v>
          </cell>
          <cell r="AE22">
            <v>4899.75</v>
          </cell>
          <cell r="AF22">
            <v>226.06</v>
          </cell>
          <cell r="AG22">
            <v>189.81</v>
          </cell>
          <cell r="AH22">
            <v>117.3</v>
          </cell>
          <cell r="AI22">
            <v>319.57</v>
          </cell>
          <cell r="AJ22">
            <v>143.38</v>
          </cell>
          <cell r="AK22">
            <v>588.09</v>
          </cell>
          <cell r="AL22">
            <v>447.09</v>
          </cell>
          <cell r="AM22">
            <v>166.15</v>
          </cell>
          <cell r="AN22">
            <v>349.21</v>
          </cell>
          <cell r="AO22">
            <v>5332</v>
          </cell>
          <cell r="AP22">
            <v>1251</v>
          </cell>
          <cell r="AQ22">
            <v>153</v>
          </cell>
          <cell r="AR22">
            <v>100</v>
          </cell>
          <cell r="AS22">
            <v>159</v>
          </cell>
          <cell r="AT22">
            <v>179</v>
          </cell>
          <cell r="AU22">
            <v>129</v>
          </cell>
          <cell r="AV22">
            <v>753</v>
          </cell>
          <cell r="AW22">
            <v>472</v>
          </cell>
        </row>
        <row r="23">
          <cell r="A23">
            <v>36951</v>
          </cell>
          <cell r="E23">
            <v>5912852457.1899996</v>
          </cell>
          <cell r="F23">
            <v>1147603194.52</v>
          </cell>
          <cell r="G23">
            <v>177289188.56999999</v>
          </cell>
          <cell r="H23">
            <v>131198237.08</v>
          </cell>
          <cell r="I23">
            <v>229416609.43000001</v>
          </cell>
          <cell r="J23">
            <v>724477495.47000003</v>
          </cell>
          <cell r="K23">
            <v>116316718.23999999</v>
          </cell>
          <cell r="L23">
            <v>936825185.67999995</v>
          </cell>
          <cell r="M23">
            <v>913778045.13999999</v>
          </cell>
          <cell r="N23">
            <v>1603150</v>
          </cell>
          <cell r="O23">
            <v>508771</v>
          </cell>
          <cell r="P23">
            <v>35239</v>
          </cell>
          <cell r="Q23">
            <v>30605</v>
          </cell>
          <cell r="R23">
            <v>49662</v>
          </cell>
          <cell r="S23">
            <v>142043</v>
          </cell>
          <cell r="T23">
            <v>44730</v>
          </cell>
          <cell r="U23">
            <v>191778</v>
          </cell>
          <cell r="V23">
            <v>176488</v>
          </cell>
          <cell r="W23">
            <v>3688.27</v>
          </cell>
          <cell r="X23">
            <v>2255.64</v>
          </cell>
          <cell r="Y23">
            <v>5031.0200000000004</v>
          </cell>
          <cell r="Z23">
            <v>4286.7700000000004</v>
          </cell>
          <cell r="AA23">
            <v>4619.59</v>
          </cell>
          <cell r="AB23">
            <v>5100.43</v>
          </cell>
          <cell r="AC23">
            <v>2600.4299999999998</v>
          </cell>
          <cell r="AD23">
            <v>4884.95</v>
          </cell>
          <cell r="AE23">
            <v>5177.5600000000004</v>
          </cell>
          <cell r="AF23">
            <v>234.52</v>
          </cell>
          <cell r="AG23">
            <v>200.74</v>
          </cell>
          <cell r="AH23">
            <v>180.77</v>
          </cell>
          <cell r="AI23">
            <v>275.66000000000003</v>
          </cell>
          <cell r="AJ23">
            <v>158.46</v>
          </cell>
          <cell r="AK23">
            <v>553.83000000000004</v>
          </cell>
          <cell r="AL23">
            <v>278.44</v>
          </cell>
          <cell r="AM23">
            <v>188.77</v>
          </cell>
          <cell r="AN23">
            <v>381.23</v>
          </cell>
          <cell r="AO23">
            <v>5143</v>
          </cell>
          <cell r="AP23">
            <v>1261</v>
          </cell>
          <cell r="AQ23">
            <v>136</v>
          </cell>
          <cell r="AR23">
            <v>111</v>
          </cell>
          <cell r="AS23">
            <v>177</v>
          </cell>
          <cell r="AT23">
            <v>182</v>
          </cell>
          <cell r="AU23">
            <v>109</v>
          </cell>
          <cell r="AV23">
            <v>715</v>
          </cell>
          <cell r="AW23">
            <v>459</v>
          </cell>
        </row>
        <row r="24">
          <cell r="A24">
            <v>37043</v>
          </cell>
          <cell r="E24">
            <v>6138435676.1499996</v>
          </cell>
          <cell r="F24">
            <v>1165377846.51</v>
          </cell>
          <cell r="G24">
            <v>199666728.86000001</v>
          </cell>
          <cell r="H24">
            <v>152433839.66999999</v>
          </cell>
          <cell r="I24">
            <v>228519311.83000001</v>
          </cell>
          <cell r="J24">
            <v>722270826.40999997</v>
          </cell>
          <cell r="K24">
            <v>137407445.62</v>
          </cell>
          <cell r="L24">
            <v>932398235.11000001</v>
          </cell>
          <cell r="M24">
            <v>962025585.36000001</v>
          </cell>
          <cell r="N24">
            <v>1631389</v>
          </cell>
          <cell r="O24">
            <v>521058</v>
          </cell>
          <cell r="P24">
            <v>37380</v>
          </cell>
          <cell r="Q24">
            <v>31104</v>
          </cell>
          <cell r="R24">
            <v>47706</v>
          </cell>
          <cell r="S24">
            <v>144822</v>
          </cell>
          <cell r="T24">
            <v>54011</v>
          </cell>
          <cell r="U24">
            <v>189999</v>
          </cell>
          <cell r="V24">
            <v>179711</v>
          </cell>
          <cell r="W24">
            <v>3762.71</v>
          </cell>
          <cell r="X24">
            <v>2236.56</v>
          </cell>
          <cell r="Y24">
            <v>5341.51</v>
          </cell>
          <cell r="Z24">
            <v>4900.82</v>
          </cell>
          <cell r="AA24">
            <v>4790.16</v>
          </cell>
          <cell r="AB24">
            <v>4987.29</v>
          </cell>
          <cell r="AC24">
            <v>2544.04</v>
          </cell>
          <cell r="AD24">
            <v>4907.38</v>
          </cell>
          <cell r="AE24">
            <v>5353.19</v>
          </cell>
          <cell r="AF24">
            <v>232.87</v>
          </cell>
          <cell r="AG24">
            <v>200.58</v>
          </cell>
          <cell r="AH24">
            <v>202.52</v>
          </cell>
          <cell r="AI24">
            <v>289.55</v>
          </cell>
          <cell r="AJ24">
            <v>171.16</v>
          </cell>
          <cell r="AK24">
            <v>490.71</v>
          </cell>
          <cell r="AL24">
            <v>271.19</v>
          </cell>
          <cell r="AM24">
            <v>175.5</v>
          </cell>
          <cell r="AN24">
            <v>383.41</v>
          </cell>
          <cell r="AO24">
            <v>5369</v>
          </cell>
          <cell r="AP24">
            <v>1337</v>
          </cell>
          <cell r="AQ24">
            <v>132</v>
          </cell>
          <cell r="AR24">
            <v>122</v>
          </cell>
          <cell r="AS24">
            <v>150</v>
          </cell>
          <cell r="AT24">
            <v>197</v>
          </cell>
          <cell r="AU24">
            <v>131</v>
          </cell>
          <cell r="AV24">
            <v>622</v>
          </cell>
          <cell r="AW24">
            <v>464</v>
          </cell>
        </row>
        <row r="25">
          <cell r="A25">
            <v>37135</v>
          </cell>
          <cell r="E25">
            <v>6272102701.3400002</v>
          </cell>
          <cell r="F25">
            <v>1181142186.9000001</v>
          </cell>
          <cell r="G25">
            <v>192130927.80000001</v>
          </cell>
          <cell r="H25">
            <v>174062173.56</v>
          </cell>
          <cell r="I25">
            <v>221483205.06</v>
          </cell>
          <cell r="J25">
            <v>761387625.36000001</v>
          </cell>
          <cell r="K25">
            <v>177968908.94999999</v>
          </cell>
          <cell r="L25">
            <v>954628110.04999995</v>
          </cell>
          <cell r="M25">
            <v>960245721.37</v>
          </cell>
          <cell r="N25">
            <v>1668449</v>
          </cell>
          <cell r="O25">
            <v>537340</v>
          </cell>
          <cell r="P25">
            <v>35386</v>
          </cell>
          <cell r="Q25">
            <v>34744</v>
          </cell>
          <cell r="R25">
            <v>49001</v>
          </cell>
          <cell r="S25">
            <v>147226</v>
          </cell>
          <cell r="T25">
            <v>66008</v>
          </cell>
          <cell r="U25">
            <v>191388</v>
          </cell>
          <cell r="V25">
            <v>179238</v>
          </cell>
          <cell r="W25">
            <v>3759.24</v>
          </cell>
          <cell r="X25">
            <v>2198.13</v>
          </cell>
          <cell r="Y25">
            <v>5429.65</v>
          </cell>
          <cell r="Z25">
            <v>5009.8999999999996</v>
          </cell>
          <cell r="AA25">
            <v>4520.01</v>
          </cell>
          <cell r="AB25">
            <v>5171.5600000000004</v>
          </cell>
          <cell r="AC25">
            <v>2696.15</v>
          </cell>
          <cell r="AD25">
            <v>4987.92</v>
          </cell>
          <cell r="AE25">
            <v>5357.37</v>
          </cell>
          <cell r="AF25">
            <v>232.13</v>
          </cell>
          <cell r="AG25">
            <v>203.57</v>
          </cell>
          <cell r="AH25">
            <v>250.67</v>
          </cell>
          <cell r="AI25">
            <v>352.71</v>
          </cell>
          <cell r="AJ25">
            <v>156.81</v>
          </cell>
          <cell r="AK25">
            <v>469.65</v>
          </cell>
          <cell r="AL25">
            <v>200.2</v>
          </cell>
          <cell r="AM25">
            <v>173.4</v>
          </cell>
          <cell r="AN25">
            <v>385.86</v>
          </cell>
          <cell r="AO25">
            <v>5364</v>
          </cell>
          <cell r="AP25">
            <v>1338</v>
          </cell>
          <cell r="AQ25">
            <v>133</v>
          </cell>
          <cell r="AR25">
            <v>135</v>
          </cell>
          <cell r="AS25">
            <v>155</v>
          </cell>
          <cell r="AT25">
            <v>173</v>
          </cell>
          <cell r="AU25">
            <v>136</v>
          </cell>
          <cell r="AV25">
            <v>600</v>
          </cell>
          <cell r="AW25">
            <v>477</v>
          </cell>
        </row>
        <row r="26">
          <cell r="A26">
            <v>37226</v>
          </cell>
          <cell r="E26">
            <v>6311820893.2700014</v>
          </cell>
          <cell r="F26">
            <v>1235647645.3699999</v>
          </cell>
          <cell r="G26">
            <v>191347431.02000001</v>
          </cell>
          <cell r="H26">
            <v>165622324.03</v>
          </cell>
          <cell r="I26">
            <v>231821976.27000001</v>
          </cell>
          <cell r="J26">
            <v>671839205.71000004</v>
          </cell>
          <cell r="K26">
            <v>207799065.86000001</v>
          </cell>
          <cell r="L26">
            <v>954471439.38</v>
          </cell>
          <cell r="M26">
            <v>950849051.13</v>
          </cell>
          <cell r="N26">
            <v>1651133</v>
          </cell>
          <cell r="O26">
            <v>540626</v>
          </cell>
          <cell r="P26">
            <v>33921</v>
          </cell>
          <cell r="Q26">
            <v>40503</v>
          </cell>
          <cell r="R26">
            <v>49725</v>
          </cell>
          <cell r="S26">
            <v>134139</v>
          </cell>
          <cell r="T26">
            <v>68255</v>
          </cell>
          <cell r="U26">
            <v>190058</v>
          </cell>
          <cell r="V26">
            <v>173334</v>
          </cell>
          <cell r="W26">
            <v>3822.72</v>
          </cell>
          <cell r="X26">
            <v>2285.59</v>
          </cell>
          <cell r="Y26">
            <v>5640.91</v>
          </cell>
          <cell r="Z26">
            <v>4089.09</v>
          </cell>
          <cell r="AA26">
            <v>4662.0600000000004</v>
          </cell>
          <cell r="AB26">
            <v>5008.5200000000004</v>
          </cell>
          <cell r="AC26">
            <v>3044.45</v>
          </cell>
          <cell r="AD26">
            <v>5021.99</v>
          </cell>
          <cell r="AE26">
            <v>5485.65</v>
          </cell>
          <cell r="AF26">
            <v>230.65</v>
          </cell>
          <cell r="AG26">
            <v>214.21</v>
          </cell>
          <cell r="AH26">
            <v>251.54</v>
          </cell>
          <cell r="AI26">
            <v>326.52</v>
          </cell>
          <cell r="AJ26">
            <v>159.09</v>
          </cell>
          <cell r="AK26">
            <v>448.52</v>
          </cell>
          <cell r="AL26">
            <v>165.86</v>
          </cell>
          <cell r="AM26">
            <v>170.32</v>
          </cell>
          <cell r="AN26">
            <v>353.41</v>
          </cell>
          <cell r="AO26">
            <v>5308</v>
          </cell>
          <cell r="AP26">
            <v>1333</v>
          </cell>
          <cell r="AQ26">
            <v>115</v>
          </cell>
          <cell r="AR26">
            <v>176</v>
          </cell>
          <cell r="AS26">
            <v>421</v>
          </cell>
          <cell r="AT26">
            <v>426</v>
          </cell>
          <cell r="AU26">
            <v>378</v>
          </cell>
          <cell r="AV26">
            <v>761</v>
          </cell>
          <cell r="AW26">
            <v>659</v>
          </cell>
        </row>
        <row r="27">
          <cell r="A27">
            <v>37316</v>
          </cell>
          <cell r="E27">
            <v>6627609101.79</v>
          </cell>
          <cell r="F27">
            <v>1190910097.8599999</v>
          </cell>
          <cell r="G27">
            <v>154198021.88999999</v>
          </cell>
          <cell r="H27">
            <v>193199145.62</v>
          </cell>
          <cell r="I27">
            <v>237506261.97999999</v>
          </cell>
          <cell r="J27">
            <v>707880107.25</v>
          </cell>
          <cell r="K27">
            <v>241076418.11000001</v>
          </cell>
          <cell r="L27">
            <v>1049964022.23</v>
          </cell>
          <cell r="M27">
            <v>961664381.38999999</v>
          </cell>
          <cell r="N27">
            <v>1653566</v>
          </cell>
          <cell r="O27">
            <v>527212</v>
          </cell>
          <cell r="P27">
            <v>36134</v>
          </cell>
          <cell r="Q27">
            <v>42558</v>
          </cell>
          <cell r="R27">
            <v>45893</v>
          </cell>
          <cell r="S27">
            <v>133810</v>
          </cell>
          <cell r="T27">
            <v>74882</v>
          </cell>
          <cell r="U27">
            <v>200970</v>
          </cell>
          <cell r="V27">
            <v>171701</v>
          </cell>
          <cell r="W27">
            <v>4008.07</v>
          </cell>
          <cell r="X27">
            <v>2258.88</v>
          </cell>
          <cell r="Y27">
            <v>4267.38</v>
          </cell>
          <cell r="Z27">
            <v>4539.6400000000003</v>
          </cell>
          <cell r="AA27">
            <v>5175.2</v>
          </cell>
          <cell r="AB27">
            <v>5290.19</v>
          </cell>
          <cell r="AC27">
            <v>3219.43</v>
          </cell>
          <cell r="AD27">
            <v>5224.47</v>
          </cell>
          <cell r="AE27">
            <v>5600.81</v>
          </cell>
          <cell r="AF27">
            <v>232.08</v>
          </cell>
          <cell r="AG27">
            <v>204.86</v>
          </cell>
          <cell r="AH27">
            <v>201.29</v>
          </cell>
          <cell r="AI27">
            <v>386.09</v>
          </cell>
          <cell r="AJ27">
            <v>157.79</v>
          </cell>
          <cell r="AK27">
            <v>421.38</v>
          </cell>
          <cell r="AL27">
            <v>151.69</v>
          </cell>
          <cell r="AM27">
            <v>180.81</v>
          </cell>
          <cell r="AN27">
            <v>353.09</v>
          </cell>
          <cell r="AO27">
            <v>5285</v>
          </cell>
          <cell r="AP27">
            <v>1270</v>
          </cell>
          <cell r="AQ27">
            <v>136</v>
          </cell>
          <cell r="AR27">
            <v>183</v>
          </cell>
          <cell r="AS27">
            <v>738</v>
          </cell>
          <cell r="AT27">
            <v>746</v>
          </cell>
          <cell r="AU27">
            <v>740</v>
          </cell>
          <cell r="AV27">
            <v>1058</v>
          </cell>
          <cell r="AW27">
            <v>854</v>
          </cell>
        </row>
        <row r="28">
          <cell r="A28">
            <v>37408</v>
          </cell>
          <cell r="E28">
            <v>6693996410.1800003</v>
          </cell>
          <cell r="F28">
            <v>1210569275.53</v>
          </cell>
          <cell r="G28">
            <v>148305486.21000001</v>
          </cell>
          <cell r="H28">
            <v>204116898.28999999</v>
          </cell>
          <cell r="I28">
            <v>230112312.62</v>
          </cell>
          <cell r="J28">
            <v>720256090.95000005</v>
          </cell>
          <cell r="K28">
            <v>239700755.88999999</v>
          </cell>
          <cell r="L28">
            <v>1117682881.21</v>
          </cell>
          <cell r="M28">
            <v>911954240.74000001</v>
          </cell>
          <cell r="N28">
            <v>1669976</v>
          </cell>
          <cell r="O28">
            <v>525354</v>
          </cell>
          <cell r="P28">
            <v>35017</v>
          </cell>
          <cell r="Q28">
            <v>47675</v>
          </cell>
          <cell r="R28">
            <v>46727</v>
          </cell>
          <cell r="S28">
            <v>134492</v>
          </cell>
          <cell r="T28">
            <v>77703</v>
          </cell>
          <cell r="U28">
            <v>211057</v>
          </cell>
          <cell r="V28">
            <v>169660</v>
          </cell>
          <cell r="W28">
            <v>4008.44</v>
          </cell>
          <cell r="X28">
            <v>2304.29</v>
          </cell>
          <cell r="Y28">
            <v>4235.2700000000004</v>
          </cell>
          <cell r="Z28">
            <v>4281.45</v>
          </cell>
          <cell r="AA28">
            <v>4924.62</v>
          </cell>
          <cell r="AB28">
            <v>5355.39</v>
          </cell>
          <cell r="AC28">
            <v>3084.83</v>
          </cell>
          <cell r="AD28">
            <v>5295.64</v>
          </cell>
          <cell r="AE28">
            <v>5375.2</v>
          </cell>
          <cell r="AF28">
            <v>235.97</v>
          </cell>
          <cell r="AG28">
            <v>204.98</v>
          </cell>
          <cell r="AH28">
            <v>194.03</v>
          </cell>
          <cell r="AI28">
            <v>353.7</v>
          </cell>
          <cell r="AJ28">
            <v>154.55000000000001</v>
          </cell>
          <cell r="AK28">
            <v>427.19</v>
          </cell>
          <cell r="AL28">
            <v>159.59</v>
          </cell>
          <cell r="AM28">
            <v>188.64</v>
          </cell>
          <cell r="AN28">
            <v>344.3</v>
          </cell>
          <cell r="AO28">
            <v>5167</v>
          </cell>
          <cell r="AP28">
            <v>1230</v>
          </cell>
          <cell r="AQ28">
            <v>140</v>
          </cell>
          <cell r="AR28">
            <v>199</v>
          </cell>
          <cell r="AS28">
            <v>671</v>
          </cell>
          <cell r="AT28">
            <v>721</v>
          </cell>
          <cell r="AU28">
            <v>612</v>
          </cell>
          <cell r="AV28">
            <v>1012</v>
          </cell>
          <cell r="AW28">
            <v>875</v>
          </cell>
        </row>
        <row r="29">
          <cell r="A29">
            <v>37500</v>
          </cell>
          <cell r="E29">
            <v>6852756200.6499996</v>
          </cell>
          <cell r="F29">
            <v>1207316710.4400001</v>
          </cell>
          <cell r="G29">
            <v>151178555.38999999</v>
          </cell>
          <cell r="H29">
            <v>210932527.34</v>
          </cell>
          <cell r="I29">
            <v>232556120.81</v>
          </cell>
          <cell r="J29">
            <v>708465338.52999997</v>
          </cell>
          <cell r="K29">
            <v>253038775.50999999</v>
          </cell>
          <cell r="L29">
            <v>1153547511.8499999</v>
          </cell>
          <cell r="M29">
            <v>921218918.47000003</v>
          </cell>
          <cell r="N29">
            <v>1672111</v>
          </cell>
          <cell r="O29">
            <v>517653</v>
          </cell>
          <cell r="P29">
            <v>35689</v>
          </cell>
          <cell r="Q29">
            <v>50233</v>
          </cell>
          <cell r="R29">
            <v>46135</v>
          </cell>
          <cell r="S29">
            <v>135458</v>
          </cell>
          <cell r="T29">
            <v>81556</v>
          </cell>
          <cell r="U29">
            <v>213231</v>
          </cell>
          <cell r="V29">
            <v>167958</v>
          </cell>
          <cell r="W29">
            <v>4098.2700000000004</v>
          </cell>
          <cell r="X29">
            <v>2332.29</v>
          </cell>
          <cell r="Y29">
            <v>4236.0600000000004</v>
          </cell>
          <cell r="Z29">
            <v>4199.05</v>
          </cell>
          <cell r="AA29">
            <v>5040.79</v>
          </cell>
          <cell r="AB29">
            <v>5230.16</v>
          </cell>
          <cell r="AC29">
            <v>3102.64</v>
          </cell>
          <cell r="AD29">
            <v>5409.85</v>
          </cell>
          <cell r="AE29">
            <v>5484.81</v>
          </cell>
          <cell r="AF29">
            <v>235.85</v>
          </cell>
          <cell r="AG29">
            <v>196.81</v>
          </cell>
          <cell r="AH29">
            <v>188.14</v>
          </cell>
          <cell r="AI29">
            <v>253.67</v>
          </cell>
          <cell r="AJ29">
            <v>179.99</v>
          </cell>
          <cell r="AK29">
            <v>432.27</v>
          </cell>
          <cell r="AL29">
            <v>168.46</v>
          </cell>
          <cell r="AM29">
            <v>189.64</v>
          </cell>
          <cell r="AN29">
            <v>350.24</v>
          </cell>
          <cell r="AO29">
            <v>5200</v>
          </cell>
          <cell r="AP29">
            <v>1230</v>
          </cell>
          <cell r="AQ29">
            <v>134</v>
          </cell>
          <cell r="AR29">
            <v>211</v>
          </cell>
          <cell r="AS29">
            <v>421</v>
          </cell>
          <cell r="AT29">
            <v>389</v>
          </cell>
          <cell r="AU29">
            <v>320</v>
          </cell>
          <cell r="AV29">
            <v>871</v>
          </cell>
          <cell r="AW29">
            <v>917</v>
          </cell>
        </row>
        <row r="30">
          <cell r="A30">
            <v>37591</v>
          </cell>
          <cell r="E30">
            <v>7152009896.5100002</v>
          </cell>
          <cell r="F30">
            <v>1218464013.3199999</v>
          </cell>
          <cell r="G30">
            <v>162808367.5</v>
          </cell>
          <cell r="H30">
            <v>294061506.08999997</v>
          </cell>
          <cell r="I30">
            <v>225836912.47999999</v>
          </cell>
          <cell r="J30">
            <v>779852825.91999996</v>
          </cell>
          <cell r="K30">
            <v>263260647.22</v>
          </cell>
          <cell r="L30">
            <v>1233212441.1900001</v>
          </cell>
          <cell r="M30">
            <v>910772954.00999999</v>
          </cell>
          <cell r="N30">
            <v>1740064</v>
          </cell>
          <cell r="O30">
            <v>522318</v>
          </cell>
          <cell r="P30">
            <v>37308</v>
          </cell>
          <cell r="Q30">
            <v>57050</v>
          </cell>
          <cell r="R30">
            <v>45790</v>
          </cell>
          <cell r="S30">
            <v>155637</v>
          </cell>
          <cell r="T30">
            <v>88665</v>
          </cell>
          <cell r="U30">
            <v>220698</v>
          </cell>
          <cell r="V30">
            <v>177914</v>
          </cell>
          <cell r="W30">
            <v>4110.2</v>
          </cell>
          <cell r="X30">
            <v>2332.8000000000002</v>
          </cell>
          <cell r="Y30">
            <v>4363.9399999999996</v>
          </cell>
          <cell r="Z30">
            <v>5154.49</v>
          </cell>
          <cell r="AA30">
            <v>4932</v>
          </cell>
          <cell r="AB30">
            <v>5010.71</v>
          </cell>
          <cell r="AC30">
            <v>2969.15</v>
          </cell>
          <cell r="AD30">
            <v>5587.77</v>
          </cell>
          <cell r="AE30">
            <v>5119.17</v>
          </cell>
          <cell r="AF30">
            <v>236.46</v>
          </cell>
          <cell r="AG30">
            <v>201.06</v>
          </cell>
          <cell r="AH30">
            <v>203.93</v>
          </cell>
          <cell r="AI30">
            <v>266.22000000000003</v>
          </cell>
          <cell r="AJ30">
            <v>178.7</v>
          </cell>
          <cell r="AK30">
            <v>441.47</v>
          </cell>
          <cell r="AL30">
            <v>221.57</v>
          </cell>
          <cell r="AM30">
            <v>192.17</v>
          </cell>
          <cell r="AN30">
            <v>354.81</v>
          </cell>
          <cell r="AO30">
            <v>5133</v>
          </cell>
          <cell r="AP30">
            <v>1209</v>
          </cell>
          <cell r="AQ30">
            <v>127</v>
          </cell>
          <cell r="AR30">
            <v>213</v>
          </cell>
          <cell r="AS30">
            <v>199</v>
          </cell>
          <cell r="AT30">
            <v>701</v>
          </cell>
          <cell r="AU30">
            <v>287</v>
          </cell>
          <cell r="AV30">
            <v>707</v>
          </cell>
          <cell r="AW30">
            <v>637</v>
          </cell>
        </row>
        <row r="31">
          <cell r="A31">
            <v>37681</v>
          </cell>
          <cell r="E31">
            <v>6887284332.79</v>
          </cell>
          <cell r="F31">
            <v>1297815241.5999999</v>
          </cell>
          <cell r="G31">
            <v>156203250.15000001</v>
          </cell>
          <cell r="H31">
            <v>328015106.33999997</v>
          </cell>
          <cell r="I31">
            <v>228298524.11000001</v>
          </cell>
          <cell r="J31">
            <v>654522795.32000005</v>
          </cell>
          <cell r="K31">
            <v>271181834.95999998</v>
          </cell>
          <cell r="L31">
            <v>1179037684.73</v>
          </cell>
          <cell r="M31">
            <v>846031484.57000005</v>
          </cell>
          <cell r="N31">
            <v>1797645</v>
          </cell>
          <cell r="O31">
            <v>561580</v>
          </cell>
          <cell r="P31">
            <v>36806</v>
          </cell>
          <cell r="Q31">
            <v>62197</v>
          </cell>
          <cell r="R31">
            <v>46739</v>
          </cell>
          <cell r="S31">
            <v>156247</v>
          </cell>
          <cell r="T31">
            <v>83256</v>
          </cell>
          <cell r="U31">
            <v>228422</v>
          </cell>
          <cell r="V31">
            <v>184671</v>
          </cell>
          <cell r="W31">
            <v>3831.28</v>
          </cell>
          <cell r="X31">
            <v>2311.0100000000002</v>
          </cell>
          <cell r="Y31">
            <v>4244</v>
          </cell>
          <cell r="Z31">
            <v>5273.84</v>
          </cell>
          <cell r="AA31">
            <v>4884.49</v>
          </cell>
          <cell r="AB31">
            <v>4189.03</v>
          </cell>
          <cell r="AC31">
            <v>3257.19</v>
          </cell>
          <cell r="AD31">
            <v>5161.67</v>
          </cell>
          <cell r="AE31">
            <v>4581.28</v>
          </cell>
          <cell r="AF31">
            <v>212.44</v>
          </cell>
          <cell r="AG31">
            <v>196.88</v>
          </cell>
          <cell r="AH31">
            <v>170.45</v>
          </cell>
          <cell r="AI31">
            <v>227.82</v>
          </cell>
          <cell r="AJ31">
            <v>190.94</v>
          </cell>
          <cell r="AK31">
            <v>371.11</v>
          </cell>
          <cell r="AL31">
            <v>249.03</v>
          </cell>
          <cell r="AM31">
            <v>174.94</v>
          </cell>
          <cell r="AN31">
            <v>322.58</v>
          </cell>
          <cell r="AO31">
            <v>4755</v>
          </cell>
          <cell r="AP31">
            <v>1156</v>
          </cell>
          <cell r="AQ31">
            <v>110</v>
          </cell>
          <cell r="AR31">
            <v>199</v>
          </cell>
          <cell r="AS31">
            <v>175</v>
          </cell>
          <cell r="AT31">
            <v>656</v>
          </cell>
          <cell r="AU31">
            <v>71</v>
          </cell>
          <cell r="AV31">
            <v>787</v>
          </cell>
          <cell r="AW31">
            <v>663</v>
          </cell>
        </row>
        <row r="32">
          <cell r="A32">
            <v>37773</v>
          </cell>
          <cell r="E32">
            <v>6820063289.1300001</v>
          </cell>
          <cell r="F32">
            <v>1392439130.98</v>
          </cell>
          <cell r="G32">
            <v>149931541.19999999</v>
          </cell>
          <cell r="H32">
            <v>302732978.68000001</v>
          </cell>
          <cell r="I32">
            <v>241587023.72999999</v>
          </cell>
          <cell r="J32">
            <v>589762076.85000002</v>
          </cell>
          <cell r="K32">
            <v>277950940.07999998</v>
          </cell>
          <cell r="L32">
            <v>1207262009.97</v>
          </cell>
          <cell r="M32">
            <v>840132295.94000006</v>
          </cell>
          <cell r="N32">
            <v>1781434</v>
          </cell>
          <cell r="O32">
            <v>579360</v>
          </cell>
          <cell r="P32">
            <v>37058</v>
          </cell>
          <cell r="Q32">
            <v>55579</v>
          </cell>
          <cell r="R32">
            <v>47361</v>
          </cell>
          <cell r="S32">
            <v>146822</v>
          </cell>
          <cell r="T32">
            <v>78903</v>
          </cell>
          <cell r="U32">
            <v>230398</v>
          </cell>
          <cell r="V32">
            <v>186787</v>
          </cell>
          <cell r="W32">
            <v>3828.41</v>
          </cell>
          <cell r="X32">
            <v>2403.41</v>
          </cell>
          <cell r="Y32">
            <v>4045.86</v>
          </cell>
          <cell r="Z32">
            <v>5446.86</v>
          </cell>
          <cell r="AA32">
            <v>5101.0200000000004</v>
          </cell>
          <cell r="AB32">
            <v>4016.86</v>
          </cell>
          <cell r="AC32">
            <v>3522.67</v>
          </cell>
          <cell r="AD32">
            <v>5239.8999999999996</v>
          </cell>
          <cell r="AE32">
            <v>4497.82</v>
          </cell>
          <cell r="AF32">
            <v>202.71</v>
          </cell>
          <cell r="AG32">
            <v>201.29</v>
          </cell>
          <cell r="AH32">
            <v>147.33000000000001</v>
          </cell>
          <cell r="AI32">
            <v>212.31</v>
          </cell>
          <cell r="AJ32">
            <v>192.53</v>
          </cell>
          <cell r="AK32">
            <v>356.7</v>
          </cell>
          <cell r="AL32">
            <v>229.81</v>
          </cell>
          <cell r="AM32">
            <v>172.99</v>
          </cell>
          <cell r="AN32">
            <v>304.79000000000002</v>
          </cell>
          <cell r="AO32">
            <v>4623</v>
          </cell>
          <cell r="AP32">
            <v>1064</v>
          </cell>
          <cell r="AQ32">
            <v>101</v>
          </cell>
          <cell r="AR32">
            <v>178</v>
          </cell>
          <cell r="AS32">
            <v>185</v>
          </cell>
          <cell r="AT32">
            <v>777</v>
          </cell>
          <cell r="AU32">
            <v>105</v>
          </cell>
          <cell r="AV32">
            <v>749</v>
          </cell>
          <cell r="AW32">
            <v>593</v>
          </cell>
        </row>
        <row r="33">
          <cell r="A33">
            <v>37865</v>
          </cell>
          <cell r="E33">
            <v>6813802396.75</v>
          </cell>
          <cell r="F33">
            <v>1477718355.27</v>
          </cell>
          <cell r="G33">
            <v>150067628.71000001</v>
          </cell>
          <cell r="H33">
            <v>317984277.87</v>
          </cell>
          <cell r="I33">
            <v>249137454.77000001</v>
          </cell>
          <cell r="J33">
            <v>537338948.13</v>
          </cell>
          <cell r="K33">
            <v>328260722.72000003</v>
          </cell>
          <cell r="L33">
            <v>1192764883.9100001</v>
          </cell>
          <cell r="M33">
            <v>812765370.13</v>
          </cell>
          <cell r="N33">
            <v>1806216</v>
          </cell>
          <cell r="O33">
            <v>607247</v>
          </cell>
          <cell r="P33">
            <v>36794</v>
          </cell>
          <cell r="Q33">
            <v>52565</v>
          </cell>
          <cell r="R33">
            <v>48673</v>
          </cell>
          <cell r="S33">
            <v>140729</v>
          </cell>
          <cell r="T33">
            <v>80918</v>
          </cell>
          <cell r="U33">
            <v>234347</v>
          </cell>
          <cell r="V33">
            <v>188337</v>
          </cell>
          <cell r="W33">
            <v>3772.42</v>
          </cell>
          <cell r="X33">
            <v>2433.4699999999998</v>
          </cell>
          <cell r="Y33">
            <v>4078.54</v>
          </cell>
          <cell r="Z33">
            <v>6049.37</v>
          </cell>
          <cell r="AA33">
            <v>5118.58</v>
          </cell>
          <cell r="AB33">
            <v>3818.26</v>
          </cell>
          <cell r="AC33">
            <v>4056.72</v>
          </cell>
          <cell r="AD33">
            <v>5089.7299999999996</v>
          </cell>
          <cell r="AE33">
            <v>4315.49</v>
          </cell>
          <cell r="AF33">
            <v>193.15</v>
          </cell>
          <cell r="AG33">
            <v>188.67</v>
          </cell>
          <cell r="AH33">
            <v>138.61000000000001</v>
          </cell>
          <cell r="AI33">
            <v>236.57</v>
          </cell>
          <cell r="AJ33">
            <v>193.53</v>
          </cell>
          <cell r="AK33">
            <v>359.2</v>
          </cell>
          <cell r="AL33">
            <v>273.32</v>
          </cell>
          <cell r="AM33">
            <v>165.36</v>
          </cell>
          <cell r="AN33">
            <v>287.33999999999997</v>
          </cell>
          <cell r="AO33">
            <v>4733</v>
          </cell>
          <cell r="AP33">
            <v>1024</v>
          </cell>
          <cell r="AQ33">
            <v>117</v>
          </cell>
          <cell r="AR33">
            <v>185</v>
          </cell>
          <cell r="AS33">
            <v>192</v>
          </cell>
          <cell r="AT33">
            <v>735</v>
          </cell>
          <cell r="AU33">
            <v>112</v>
          </cell>
          <cell r="AV33">
            <v>841</v>
          </cell>
          <cell r="AW33">
            <v>557</v>
          </cell>
        </row>
        <row r="34">
          <cell r="A34">
            <v>37956</v>
          </cell>
          <cell r="E34">
            <v>6696556379.2200003</v>
          </cell>
          <cell r="F34">
            <v>1563466730.47</v>
          </cell>
          <cell r="G34">
            <v>136532059.71000001</v>
          </cell>
          <cell r="H34">
            <v>268215957.58000001</v>
          </cell>
          <cell r="I34">
            <v>253972850.09</v>
          </cell>
          <cell r="J34">
            <v>490982162.67000002</v>
          </cell>
          <cell r="K34">
            <v>384866524.95999998</v>
          </cell>
          <cell r="L34">
            <v>1213377876.4300001</v>
          </cell>
          <cell r="M34">
            <v>727358711.63999999</v>
          </cell>
          <cell r="N34">
            <v>1840753</v>
          </cell>
          <cell r="O34">
            <v>641222</v>
          </cell>
          <cell r="P34">
            <v>36895</v>
          </cell>
          <cell r="Q34">
            <v>53570</v>
          </cell>
          <cell r="R34">
            <v>49125</v>
          </cell>
          <cell r="S34">
            <v>132544</v>
          </cell>
          <cell r="T34">
            <v>82506</v>
          </cell>
          <cell r="U34">
            <v>240558</v>
          </cell>
          <cell r="V34">
            <v>190433</v>
          </cell>
          <cell r="W34">
            <v>3637.94</v>
          </cell>
          <cell r="X34">
            <v>2438.2600000000002</v>
          </cell>
          <cell r="Y34">
            <v>3700.51</v>
          </cell>
          <cell r="Z34">
            <v>5006.87</v>
          </cell>
          <cell r="AA34">
            <v>5169.9399999999996</v>
          </cell>
          <cell r="AB34">
            <v>3704.31</v>
          </cell>
          <cell r="AC34">
            <v>4664.72</v>
          </cell>
          <cell r="AD34">
            <v>5044.01</v>
          </cell>
          <cell r="AE34">
            <v>3819.5</v>
          </cell>
          <cell r="AF34">
            <v>179.82</v>
          </cell>
          <cell r="AG34">
            <v>186.87</v>
          </cell>
          <cell r="AH34">
            <v>132.93</v>
          </cell>
          <cell r="AI34">
            <v>204.57</v>
          </cell>
          <cell r="AJ34">
            <v>177.8</v>
          </cell>
          <cell r="AK34">
            <v>312.91000000000003</v>
          </cell>
          <cell r="AL34">
            <v>246.38</v>
          </cell>
          <cell r="AM34">
            <v>164.25</v>
          </cell>
          <cell r="AN34">
            <v>232.69</v>
          </cell>
          <cell r="AO34">
            <v>4569</v>
          </cell>
          <cell r="AP34">
            <v>1005</v>
          </cell>
          <cell r="AQ34">
            <v>129</v>
          </cell>
          <cell r="AR34">
            <v>158</v>
          </cell>
          <cell r="AS34">
            <v>129</v>
          </cell>
          <cell r="AT34">
            <v>523</v>
          </cell>
          <cell r="AU34">
            <v>200</v>
          </cell>
          <cell r="AV34">
            <v>822</v>
          </cell>
          <cell r="AW34">
            <v>599</v>
          </cell>
        </row>
        <row r="35">
          <cell r="A35">
            <v>38047</v>
          </cell>
          <cell r="E35">
            <v>6828392685.0699997</v>
          </cell>
          <cell r="F35">
            <v>1706275640.98</v>
          </cell>
          <cell r="G35">
            <v>126284320.68000001</v>
          </cell>
          <cell r="H35">
            <v>235878750.72999999</v>
          </cell>
          <cell r="I35">
            <v>252229268.66</v>
          </cell>
          <cell r="J35">
            <v>538923525.51999998</v>
          </cell>
          <cell r="K35">
            <v>397710016.88999999</v>
          </cell>
          <cell r="L35">
            <v>1280613176.6900001</v>
          </cell>
          <cell r="M35">
            <v>654308850.09000003</v>
          </cell>
          <cell r="N35">
            <v>1911697</v>
          </cell>
          <cell r="O35">
            <v>680283</v>
          </cell>
          <cell r="P35">
            <v>37148</v>
          </cell>
          <cell r="Q35">
            <v>55084</v>
          </cell>
          <cell r="R35">
            <v>53290</v>
          </cell>
          <cell r="S35">
            <v>132124</v>
          </cell>
          <cell r="T35">
            <v>91686</v>
          </cell>
          <cell r="U35">
            <v>256348</v>
          </cell>
          <cell r="V35">
            <v>188352</v>
          </cell>
          <cell r="W35">
            <v>3571.9</v>
          </cell>
          <cell r="X35">
            <v>2508.1799999999998</v>
          </cell>
          <cell r="Y35">
            <v>3399.5</v>
          </cell>
          <cell r="Z35">
            <v>4282.1899999999996</v>
          </cell>
          <cell r="AA35">
            <v>4733.16</v>
          </cell>
          <cell r="AB35">
            <v>4078.92</v>
          </cell>
          <cell r="AC35">
            <v>4337.75</v>
          </cell>
          <cell r="AD35">
            <v>4995.6099999999997</v>
          </cell>
          <cell r="AE35">
            <v>3473.86</v>
          </cell>
          <cell r="AF35">
            <v>177.18</v>
          </cell>
          <cell r="AG35">
            <v>184.38</v>
          </cell>
          <cell r="AH35">
            <v>135.66</v>
          </cell>
          <cell r="AI35">
            <v>171.8</v>
          </cell>
          <cell r="AJ35">
            <v>163.6</v>
          </cell>
          <cell r="AK35">
            <v>320.41000000000003</v>
          </cell>
          <cell r="AL35">
            <v>284.93</v>
          </cell>
          <cell r="AM35">
            <v>168.4</v>
          </cell>
          <cell r="AN35">
            <v>201.21</v>
          </cell>
          <cell r="AO35">
            <v>4822</v>
          </cell>
          <cell r="AP35">
            <v>1040</v>
          </cell>
          <cell r="AQ35">
            <v>148</v>
          </cell>
          <cell r="AR35">
            <v>180</v>
          </cell>
          <cell r="AS35">
            <v>156</v>
          </cell>
          <cell r="AT35">
            <v>456</v>
          </cell>
          <cell r="AU35">
            <v>116</v>
          </cell>
          <cell r="AV35">
            <v>744</v>
          </cell>
          <cell r="AW35">
            <v>429</v>
          </cell>
        </row>
        <row r="36">
          <cell r="A36">
            <v>38139</v>
          </cell>
          <cell r="E36">
            <v>7107558895.4200001</v>
          </cell>
          <cell r="F36">
            <v>1769904978.47</v>
          </cell>
          <cell r="G36">
            <v>140700661.5</v>
          </cell>
          <cell r="H36">
            <v>263098840.06</v>
          </cell>
          <cell r="I36">
            <v>243531962.25999999</v>
          </cell>
          <cell r="J36">
            <v>588414663.83000004</v>
          </cell>
          <cell r="K36">
            <v>424104452.56</v>
          </cell>
          <cell r="L36">
            <v>1290920256.71</v>
          </cell>
          <cell r="M36">
            <v>700482841.90999997</v>
          </cell>
          <cell r="N36">
            <v>2003620</v>
          </cell>
          <cell r="O36">
            <v>715456</v>
          </cell>
          <cell r="P36">
            <v>38388</v>
          </cell>
          <cell r="Q36">
            <v>66315</v>
          </cell>
          <cell r="R36">
            <v>53938</v>
          </cell>
          <cell r="S36">
            <v>142164</v>
          </cell>
          <cell r="T36">
            <v>97516</v>
          </cell>
          <cell r="U36">
            <v>262188</v>
          </cell>
          <cell r="V36">
            <v>191473</v>
          </cell>
          <cell r="W36">
            <v>3547.36</v>
          </cell>
          <cell r="X36">
            <v>2473.8200000000002</v>
          </cell>
          <cell r="Y36">
            <v>3665.22</v>
          </cell>
          <cell r="Z36">
            <v>3967.39</v>
          </cell>
          <cell r="AA36">
            <v>4515.04</v>
          </cell>
          <cell r="AB36">
            <v>4138.9799999999996</v>
          </cell>
          <cell r="AC36">
            <v>4349.09</v>
          </cell>
          <cell r="AD36">
            <v>4923.6499999999996</v>
          </cell>
          <cell r="AE36">
            <v>3658.38</v>
          </cell>
          <cell r="AF36">
            <v>174.56</v>
          </cell>
          <cell r="AG36">
            <v>178.48</v>
          </cell>
          <cell r="AH36">
            <v>126.9</v>
          </cell>
          <cell r="AI36">
            <v>204.12</v>
          </cell>
          <cell r="AJ36">
            <v>158.68</v>
          </cell>
          <cell r="AK36">
            <v>354.25</v>
          </cell>
          <cell r="AL36">
            <v>293.67</v>
          </cell>
          <cell r="AM36">
            <v>159.13999999999999</v>
          </cell>
          <cell r="AN36">
            <v>211.8</v>
          </cell>
          <cell r="AO36">
            <v>4873</v>
          </cell>
          <cell r="AP36">
            <v>1083</v>
          </cell>
          <cell r="AQ36">
            <v>163</v>
          </cell>
          <cell r="AR36">
            <v>208</v>
          </cell>
          <cell r="AS36">
            <v>150</v>
          </cell>
          <cell r="AT36">
            <v>339</v>
          </cell>
          <cell r="AU36">
            <v>178</v>
          </cell>
          <cell r="AV36">
            <v>687</v>
          </cell>
          <cell r="AW36">
            <v>446</v>
          </cell>
        </row>
        <row r="37">
          <cell r="A37">
            <v>38231</v>
          </cell>
          <cell r="E37">
            <v>7122883735.1400003</v>
          </cell>
          <cell r="F37">
            <v>1859074490.75</v>
          </cell>
          <cell r="G37">
            <v>135851296.12</v>
          </cell>
          <cell r="H37">
            <v>282115812.63</v>
          </cell>
          <cell r="I37">
            <v>239985398.5</v>
          </cell>
          <cell r="J37">
            <v>560565336.61000001</v>
          </cell>
          <cell r="K37">
            <v>347833822.31</v>
          </cell>
          <cell r="L37">
            <v>1286771617.97</v>
          </cell>
          <cell r="M37">
            <v>709246216.97000003</v>
          </cell>
          <cell r="N37">
            <v>2047085</v>
          </cell>
          <cell r="O37">
            <v>746640</v>
          </cell>
          <cell r="P37">
            <v>38181</v>
          </cell>
          <cell r="Q37">
            <v>71342</v>
          </cell>
          <cell r="R37">
            <v>54252</v>
          </cell>
          <cell r="S37">
            <v>142680</v>
          </cell>
          <cell r="T37">
            <v>94110</v>
          </cell>
          <cell r="U37">
            <v>261926</v>
          </cell>
          <cell r="V37">
            <v>192592</v>
          </cell>
          <cell r="W37">
            <v>3479.53</v>
          </cell>
          <cell r="X37">
            <v>2489.92</v>
          </cell>
          <cell r="Y37">
            <v>3558.07</v>
          </cell>
          <cell r="Z37">
            <v>3954.4</v>
          </cell>
          <cell r="AA37">
            <v>4423.5200000000004</v>
          </cell>
          <cell r="AB37">
            <v>3928.84</v>
          </cell>
          <cell r="AC37">
            <v>3696.04</v>
          </cell>
          <cell r="AD37">
            <v>4912.7299999999996</v>
          </cell>
          <cell r="AE37">
            <v>3682.65</v>
          </cell>
          <cell r="AF37">
            <v>176.33</v>
          </cell>
          <cell r="AG37">
            <v>190.88</v>
          </cell>
          <cell r="AH37">
            <v>132.38</v>
          </cell>
          <cell r="AI37">
            <v>202.99</v>
          </cell>
          <cell r="AJ37">
            <v>142.30000000000001</v>
          </cell>
          <cell r="AK37">
            <v>333.41</v>
          </cell>
          <cell r="AL37">
            <v>282.45</v>
          </cell>
          <cell r="AM37">
            <v>162.05000000000001</v>
          </cell>
          <cell r="AN37">
            <v>218.68</v>
          </cell>
          <cell r="AO37">
            <v>4693</v>
          </cell>
          <cell r="AP37">
            <v>1085</v>
          </cell>
          <cell r="AQ37">
            <v>160</v>
          </cell>
          <cell r="AR37">
            <v>195</v>
          </cell>
          <cell r="AS37">
            <v>145</v>
          </cell>
          <cell r="AT37">
            <v>376</v>
          </cell>
          <cell r="AU37">
            <v>154</v>
          </cell>
          <cell r="AV37">
            <v>682</v>
          </cell>
          <cell r="AW37">
            <v>580</v>
          </cell>
        </row>
        <row r="38">
          <cell r="A38">
            <v>38322</v>
          </cell>
          <cell r="E38">
            <v>6979550745.79</v>
          </cell>
          <cell r="F38">
            <v>1835571620.5599999</v>
          </cell>
          <cell r="G38">
            <v>138337644.83000001</v>
          </cell>
          <cell r="H38">
            <v>276967001.69999999</v>
          </cell>
          <cell r="I38">
            <v>221856990.38</v>
          </cell>
          <cell r="J38">
            <v>555488868.10000002</v>
          </cell>
          <cell r="K38">
            <v>293058424.76999998</v>
          </cell>
          <cell r="L38">
            <v>1229451223.3900001</v>
          </cell>
          <cell r="M38">
            <v>771488967.97000003</v>
          </cell>
          <cell r="N38">
            <v>2086172</v>
          </cell>
          <cell r="O38">
            <v>767577</v>
          </cell>
          <cell r="P38">
            <v>37422</v>
          </cell>
          <cell r="Q38">
            <v>77090</v>
          </cell>
          <cell r="R38">
            <v>52127</v>
          </cell>
          <cell r="S38">
            <v>145254</v>
          </cell>
          <cell r="T38">
            <v>94814</v>
          </cell>
          <cell r="U38">
            <v>263045</v>
          </cell>
          <cell r="V38">
            <v>191457</v>
          </cell>
          <cell r="W38">
            <v>3345.63</v>
          </cell>
          <cell r="X38">
            <v>2391.39</v>
          </cell>
          <cell r="Y38">
            <v>3696.73</v>
          </cell>
          <cell r="Z38">
            <v>3592.78</v>
          </cell>
          <cell r="AA38">
            <v>4256.0600000000004</v>
          </cell>
          <cell r="AB38">
            <v>3824.25</v>
          </cell>
          <cell r="AC38">
            <v>3090.88</v>
          </cell>
          <cell r="AD38">
            <v>4673.92</v>
          </cell>
          <cell r="AE38">
            <v>4029.56</v>
          </cell>
          <cell r="AF38">
            <v>173.94</v>
          </cell>
          <cell r="AG38">
            <v>182.38</v>
          </cell>
          <cell r="AH38">
            <v>128.38</v>
          </cell>
          <cell r="AI38">
            <v>186.31</v>
          </cell>
          <cell r="AJ38">
            <v>140.87</v>
          </cell>
          <cell r="AK38">
            <v>358.17</v>
          </cell>
          <cell r="AL38">
            <v>298.45</v>
          </cell>
          <cell r="AM38">
            <v>154.18</v>
          </cell>
          <cell r="AN38">
            <v>250.79</v>
          </cell>
          <cell r="AO38">
            <v>4999</v>
          </cell>
          <cell r="AP38">
            <v>1114</v>
          </cell>
          <cell r="AQ38">
            <v>171</v>
          </cell>
          <cell r="AR38">
            <v>233</v>
          </cell>
          <cell r="AS38">
            <v>131</v>
          </cell>
          <cell r="AT38">
            <v>378</v>
          </cell>
          <cell r="AU38">
            <v>185</v>
          </cell>
          <cell r="AV38">
            <v>672</v>
          </cell>
          <cell r="AW38">
            <v>740</v>
          </cell>
        </row>
        <row r="39">
          <cell r="A39">
            <v>38412</v>
          </cell>
          <cell r="E39">
            <v>7018052198.3299999</v>
          </cell>
          <cell r="F39">
            <v>1832885172.55</v>
          </cell>
          <cell r="G39">
            <v>137374512.36000001</v>
          </cell>
          <cell r="H39">
            <v>282015672.58999997</v>
          </cell>
          <cell r="I39">
            <v>235763106.43000001</v>
          </cell>
          <cell r="J39">
            <v>500673671.35000002</v>
          </cell>
          <cell r="K39">
            <v>302048942.25999999</v>
          </cell>
          <cell r="L39">
            <v>1262433887.9200001</v>
          </cell>
          <cell r="M39">
            <v>769080798.03999996</v>
          </cell>
          <cell r="N39">
            <v>2117109</v>
          </cell>
          <cell r="O39">
            <v>787748</v>
          </cell>
          <cell r="P39">
            <v>39066</v>
          </cell>
          <cell r="Q39">
            <v>78339</v>
          </cell>
          <cell r="R39">
            <v>51172</v>
          </cell>
          <cell r="S39">
            <v>137900</v>
          </cell>
          <cell r="T39">
            <v>94218</v>
          </cell>
          <cell r="U39">
            <v>261264</v>
          </cell>
          <cell r="V39">
            <v>190890</v>
          </cell>
          <cell r="W39">
            <v>3314.92</v>
          </cell>
          <cell r="X39">
            <v>2326.7399999999998</v>
          </cell>
          <cell r="Y39">
            <v>3516.46</v>
          </cell>
          <cell r="Z39">
            <v>3599.93</v>
          </cell>
          <cell r="AA39">
            <v>4607.29</v>
          </cell>
          <cell r="AB39">
            <v>3630.7</v>
          </cell>
          <cell r="AC39">
            <v>3205.85</v>
          </cell>
          <cell r="AD39">
            <v>4832.0200000000004</v>
          </cell>
          <cell r="AE39">
            <v>4028.93</v>
          </cell>
          <cell r="AF39">
            <v>175.47</v>
          </cell>
          <cell r="AG39">
            <v>188.64</v>
          </cell>
          <cell r="AH39">
            <v>121.77</v>
          </cell>
          <cell r="AI39">
            <v>212.96</v>
          </cell>
          <cell r="AJ39">
            <v>133.84</v>
          </cell>
          <cell r="AK39">
            <v>406.15</v>
          </cell>
          <cell r="AL39">
            <v>230.6</v>
          </cell>
          <cell r="AM39">
            <v>160.91999999999999</v>
          </cell>
          <cell r="AN39">
            <v>250.52</v>
          </cell>
          <cell r="AO39">
            <v>4613</v>
          </cell>
          <cell r="AP39">
            <v>979</v>
          </cell>
          <cell r="AQ39">
            <v>151</v>
          </cell>
          <cell r="AR39">
            <v>223</v>
          </cell>
          <cell r="AS39">
            <v>143</v>
          </cell>
          <cell r="AT39">
            <v>375</v>
          </cell>
          <cell r="AU39">
            <v>205</v>
          </cell>
          <cell r="AV39">
            <v>645</v>
          </cell>
          <cell r="AW39">
            <v>615</v>
          </cell>
        </row>
        <row r="40">
          <cell r="A40">
            <v>38504</v>
          </cell>
          <cell r="E40">
            <v>6780090651.3800001</v>
          </cell>
          <cell r="F40">
            <v>1790904377.25</v>
          </cell>
          <cell r="G40">
            <v>123147312.42</v>
          </cell>
          <cell r="H40">
            <v>285290033.00999999</v>
          </cell>
          <cell r="I40">
            <v>232097806.56999999</v>
          </cell>
          <cell r="J40">
            <v>501490012.33999997</v>
          </cell>
          <cell r="K40">
            <v>277821762.51999998</v>
          </cell>
          <cell r="L40">
            <v>1205442645.8399999</v>
          </cell>
          <cell r="M40">
            <v>710274976.27999997</v>
          </cell>
          <cell r="N40">
            <v>2129836</v>
          </cell>
          <cell r="O40">
            <v>794314</v>
          </cell>
          <cell r="P40">
            <v>38309</v>
          </cell>
          <cell r="Q40">
            <v>77587</v>
          </cell>
          <cell r="R40">
            <v>50098</v>
          </cell>
          <cell r="S40">
            <v>137635</v>
          </cell>
          <cell r="T40">
            <v>94459</v>
          </cell>
          <cell r="U40">
            <v>261653</v>
          </cell>
          <cell r="V40">
            <v>190146</v>
          </cell>
          <cell r="W40">
            <v>3183.39</v>
          </cell>
          <cell r="X40">
            <v>2254.66</v>
          </cell>
          <cell r="Y40">
            <v>3214.55</v>
          </cell>
          <cell r="Z40">
            <v>3677.05</v>
          </cell>
          <cell r="AA40">
            <v>4632.8900000000003</v>
          </cell>
          <cell r="AB40">
            <v>3643.62</v>
          </cell>
          <cell r="AC40">
            <v>2941.18</v>
          </cell>
          <cell r="AD40">
            <v>4607.0200000000004</v>
          </cell>
          <cell r="AE40">
            <v>3735.43</v>
          </cell>
          <cell r="AF40">
            <v>174.73</v>
          </cell>
          <cell r="AG40">
            <v>185.9</v>
          </cell>
          <cell r="AH40">
            <v>126.67</v>
          </cell>
          <cell r="AI40">
            <v>204.96</v>
          </cell>
          <cell r="AJ40">
            <v>133.11000000000001</v>
          </cell>
          <cell r="AK40">
            <v>389.79</v>
          </cell>
          <cell r="AL40">
            <v>232.93</v>
          </cell>
          <cell r="AM40">
            <v>159.27000000000001</v>
          </cell>
          <cell r="AN40">
            <v>237.14</v>
          </cell>
          <cell r="AO40">
            <v>4784</v>
          </cell>
          <cell r="AP40">
            <v>963</v>
          </cell>
          <cell r="AQ40">
            <v>162</v>
          </cell>
          <cell r="AR40">
            <v>225</v>
          </cell>
          <cell r="AS40">
            <v>169</v>
          </cell>
          <cell r="AT40">
            <v>343</v>
          </cell>
          <cell r="AU40">
            <v>207</v>
          </cell>
          <cell r="AV40">
            <v>545</v>
          </cell>
          <cell r="AW40">
            <v>588</v>
          </cell>
        </row>
        <row r="41">
          <cell r="A41">
            <v>38596</v>
          </cell>
          <cell r="E41">
            <v>6926093182.5500002</v>
          </cell>
          <cell r="F41">
            <v>1811794159.0599999</v>
          </cell>
          <cell r="G41">
            <v>128144803.06</v>
          </cell>
          <cell r="H41">
            <v>241256799.44</v>
          </cell>
          <cell r="I41">
            <v>241995728.38</v>
          </cell>
          <cell r="J41">
            <v>520718921.95999998</v>
          </cell>
          <cell r="K41">
            <v>279640944.14999998</v>
          </cell>
          <cell r="L41">
            <v>1387456812.1500001</v>
          </cell>
          <cell r="M41">
            <v>702861817.70000005</v>
          </cell>
          <cell r="N41">
            <v>2142046</v>
          </cell>
          <cell r="O41">
            <v>794276</v>
          </cell>
          <cell r="P41">
            <v>39621</v>
          </cell>
          <cell r="Q41">
            <v>78377</v>
          </cell>
          <cell r="R41">
            <v>49552</v>
          </cell>
          <cell r="S41">
            <v>136616</v>
          </cell>
          <cell r="T41">
            <v>93404</v>
          </cell>
          <cell r="U41">
            <v>280059</v>
          </cell>
          <cell r="V41">
            <v>188300</v>
          </cell>
          <cell r="W41">
            <v>3233.4</v>
          </cell>
          <cell r="X41">
            <v>2281.06</v>
          </cell>
          <cell r="Y41">
            <v>3234.23</v>
          </cell>
          <cell r="Z41">
            <v>3078.18</v>
          </cell>
          <cell r="AA41">
            <v>4883.71</v>
          </cell>
          <cell r="AB41">
            <v>3811.55</v>
          </cell>
          <cell r="AC41">
            <v>2993.89</v>
          </cell>
          <cell r="AD41">
            <v>4954.17</v>
          </cell>
          <cell r="AE41">
            <v>3732.67</v>
          </cell>
          <cell r="AF41">
            <v>176.92</v>
          </cell>
          <cell r="AG41">
            <v>184.12</v>
          </cell>
          <cell r="AH41">
            <v>116.8</v>
          </cell>
          <cell r="AI41">
            <v>178.82</v>
          </cell>
          <cell r="AJ41">
            <v>133.94</v>
          </cell>
          <cell r="AK41">
            <v>397.99</v>
          </cell>
          <cell r="AL41">
            <v>244.24</v>
          </cell>
          <cell r="AM41">
            <v>176.61</v>
          </cell>
          <cell r="AN41">
            <v>233.49</v>
          </cell>
          <cell r="AO41">
            <v>5150</v>
          </cell>
          <cell r="AP41">
            <v>978</v>
          </cell>
          <cell r="AQ41">
            <v>183</v>
          </cell>
          <cell r="AR41">
            <v>256</v>
          </cell>
          <cell r="AS41">
            <v>168</v>
          </cell>
          <cell r="AT41">
            <v>193</v>
          </cell>
          <cell r="AU41">
            <v>150</v>
          </cell>
          <cell r="AV41">
            <v>759</v>
          </cell>
          <cell r="AW41">
            <v>461</v>
          </cell>
        </row>
        <row r="42">
          <cell r="A42">
            <v>38687</v>
          </cell>
          <cell r="E42">
            <v>6952055587.5299997</v>
          </cell>
          <cell r="F42">
            <v>1848500893.0699999</v>
          </cell>
          <cell r="G42">
            <v>133629798.7</v>
          </cell>
          <cell r="H42">
            <v>255618503.75999999</v>
          </cell>
          <cell r="I42">
            <v>249330830.11000001</v>
          </cell>
          <cell r="J42">
            <v>492033772.93000001</v>
          </cell>
          <cell r="K42">
            <v>259949991.62</v>
          </cell>
          <cell r="L42">
            <v>1411649631.1099999</v>
          </cell>
          <cell r="M42">
            <v>667216228.15999997</v>
          </cell>
          <cell r="N42">
            <v>2133387</v>
          </cell>
          <cell r="O42">
            <v>794561</v>
          </cell>
          <cell r="P42">
            <v>39811</v>
          </cell>
          <cell r="Q42">
            <v>80495</v>
          </cell>
          <cell r="R42">
            <v>49770</v>
          </cell>
          <cell r="S42">
            <v>132876</v>
          </cell>
          <cell r="T42">
            <v>93230</v>
          </cell>
          <cell r="U42">
            <v>278694</v>
          </cell>
          <cell r="V42">
            <v>187487</v>
          </cell>
          <cell r="W42">
            <v>3258.69</v>
          </cell>
          <cell r="X42">
            <v>2326.44</v>
          </cell>
          <cell r="Y42">
            <v>3356.56</v>
          </cell>
          <cell r="Z42">
            <v>3175.59</v>
          </cell>
          <cell r="AA42">
            <v>5009.62</v>
          </cell>
          <cell r="AB42">
            <v>3702.96</v>
          </cell>
          <cell r="AC42">
            <v>2788.26</v>
          </cell>
          <cell r="AD42">
            <v>5065.22</v>
          </cell>
          <cell r="AE42">
            <v>3558.73</v>
          </cell>
          <cell r="AF42">
            <v>178.33</v>
          </cell>
          <cell r="AG42">
            <v>184.82</v>
          </cell>
          <cell r="AH42">
            <v>126.19</v>
          </cell>
          <cell r="AI42">
            <v>212.29</v>
          </cell>
          <cell r="AJ42">
            <v>139.4</v>
          </cell>
          <cell r="AK42">
            <v>375.87</v>
          </cell>
          <cell r="AL42">
            <v>213.94</v>
          </cell>
          <cell r="AM42">
            <v>183.43</v>
          </cell>
          <cell r="AN42">
            <v>211.76</v>
          </cell>
          <cell r="AO42">
            <v>5080</v>
          </cell>
          <cell r="AP42">
            <v>892</v>
          </cell>
          <cell r="AQ42">
            <v>182</v>
          </cell>
          <cell r="AR42">
            <v>254</v>
          </cell>
          <cell r="AS42">
            <v>167</v>
          </cell>
          <cell r="AT42">
            <v>186</v>
          </cell>
          <cell r="AU42">
            <v>112</v>
          </cell>
          <cell r="AV42">
            <v>729</v>
          </cell>
          <cell r="AW42">
            <v>480</v>
          </cell>
        </row>
        <row r="43">
          <cell r="A43">
            <v>38777</v>
          </cell>
          <cell r="E43">
            <v>6992491600.8400002</v>
          </cell>
          <cell r="F43">
            <v>1890942843.8900001</v>
          </cell>
          <cell r="G43">
            <v>160678305.25999999</v>
          </cell>
          <cell r="H43">
            <v>239120320.19999999</v>
          </cell>
          <cell r="I43">
            <v>244443817.31</v>
          </cell>
          <cell r="J43">
            <v>477518618.25</v>
          </cell>
          <cell r="K43">
            <v>210657259.31999999</v>
          </cell>
          <cell r="L43">
            <v>1452905786.28</v>
          </cell>
          <cell r="M43">
            <v>713422004.02999997</v>
          </cell>
          <cell r="N43">
            <v>2125036</v>
          </cell>
          <cell r="O43">
            <v>790034</v>
          </cell>
          <cell r="P43">
            <v>38331</v>
          </cell>
          <cell r="Q43">
            <v>82251</v>
          </cell>
          <cell r="R43">
            <v>50099</v>
          </cell>
          <cell r="S43">
            <v>132130</v>
          </cell>
          <cell r="T43">
            <v>89264</v>
          </cell>
          <cell r="U43">
            <v>284395</v>
          </cell>
          <cell r="V43">
            <v>191526</v>
          </cell>
          <cell r="W43">
            <v>3290.53</v>
          </cell>
          <cell r="X43">
            <v>2393.5</v>
          </cell>
          <cell r="Y43">
            <v>4191.88</v>
          </cell>
          <cell r="Z43">
            <v>2907.21</v>
          </cell>
          <cell r="AA43">
            <v>4879.22</v>
          </cell>
          <cell r="AB43">
            <v>3614.01</v>
          </cell>
          <cell r="AC43">
            <v>2359.94</v>
          </cell>
          <cell r="AD43">
            <v>5108.76</v>
          </cell>
          <cell r="AE43">
            <v>3724.94</v>
          </cell>
          <cell r="AF43">
            <v>184.83</v>
          </cell>
          <cell r="AG43">
            <v>189.47</v>
          </cell>
          <cell r="AH43">
            <v>144.11000000000001</v>
          </cell>
          <cell r="AI43">
            <v>199.27</v>
          </cell>
          <cell r="AJ43">
            <v>160.44999999999999</v>
          </cell>
          <cell r="AK43">
            <v>361.27</v>
          </cell>
          <cell r="AL43">
            <v>221.83</v>
          </cell>
          <cell r="AM43">
            <v>188.64</v>
          </cell>
          <cell r="AN43">
            <v>234.85</v>
          </cell>
          <cell r="AO43">
            <v>5102</v>
          </cell>
          <cell r="AP43">
            <v>903</v>
          </cell>
          <cell r="AQ43">
            <v>191</v>
          </cell>
          <cell r="AR43">
            <v>255</v>
          </cell>
          <cell r="AS43">
            <v>163</v>
          </cell>
          <cell r="AT43">
            <v>184</v>
          </cell>
          <cell r="AU43">
            <v>117</v>
          </cell>
          <cell r="AV43">
            <v>674</v>
          </cell>
          <cell r="AW43">
            <v>457</v>
          </cell>
        </row>
        <row r="44">
          <cell r="A44">
            <v>38869</v>
          </cell>
          <cell r="E44">
            <v>7229258277.1700001</v>
          </cell>
          <cell r="F44">
            <v>1936039073.9300001</v>
          </cell>
          <cell r="G44">
            <v>162334498.03999999</v>
          </cell>
          <cell r="H44">
            <v>293356566.77999997</v>
          </cell>
          <cell r="I44">
            <v>251360686.18000001</v>
          </cell>
          <cell r="J44">
            <v>427736895.69</v>
          </cell>
          <cell r="K44">
            <v>226957792</v>
          </cell>
          <cell r="L44">
            <v>1477008118.0599999</v>
          </cell>
          <cell r="M44">
            <v>748116068.50999999</v>
          </cell>
          <cell r="N44">
            <v>2120020</v>
          </cell>
          <cell r="O44">
            <v>794192</v>
          </cell>
          <cell r="P44">
            <v>38453</v>
          </cell>
          <cell r="Q44">
            <v>87765</v>
          </cell>
          <cell r="R44">
            <v>49209</v>
          </cell>
          <cell r="S44">
            <v>122978</v>
          </cell>
          <cell r="T44">
            <v>89571</v>
          </cell>
          <cell r="U44">
            <v>281238</v>
          </cell>
          <cell r="V44">
            <v>192273</v>
          </cell>
          <cell r="W44">
            <v>3410</v>
          </cell>
          <cell r="X44">
            <v>2437.75</v>
          </cell>
          <cell r="Y44">
            <v>4221.59</v>
          </cell>
          <cell r="Z44">
            <v>3342.54</v>
          </cell>
          <cell r="AA44">
            <v>5108.0200000000004</v>
          </cell>
          <cell r="AB44">
            <v>3478.16</v>
          </cell>
          <cell r="AC44">
            <v>2533.83</v>
          </cell>
          <cell r="AD44">
            <v>5251.81</v>
          </cell>
          <cell r="AE44">
            <v>3890.9</v>
          </cell>
          <cell r="AF44">
            <v>186.9</v>
          </cell>
          <cell r="AG44">
            <v>193.16</v>
          </cell>
          <cell r="AH44">
            <v>150.28</v>
          </cell>
          <cell r="AI44">
            <v>219.42</v>
          </cell>
          <cell r="AJ44">
            <v>161.66</v>
          </cell>
          <cell r="AK44">
            <v>336.95</v>
          </cell>
          <cell r="AL44">
            <v>206.26</v>
          </cell>
          <cell r="AM44">
            <v>194.82</v>
          </cell>
          <cell r="AN44">
            <v>234.06</v>
          </cell>
          <cell r="AO44">
            <v>5124</v>
          </cell>
          <cell r="AP44">
            <v>928</v>
          </cell>
          <cell r="AQ44">
            <v>191</v>
          </cell>
          <cell r="AR44">
            <v>278</v>
          </cell>
          <cell r="AS44">
            <v>147</v>
          </cell>
          <cell r="AT44">
            <v>185</v>
          </cell>
          <cell r="AU44">
            <v>140</v>
          </cell>
          <cell r="AV44">
            <v>591</v>
          </cell>
          <cell r="AW44">
            <v>471</v>
          </cell>
        </row>
        <row r="45">
          <cell r="A45">
            <v>38961</v>
          </cell>
          <cell r="E45">
            <v>7088117816.5299997</v>
          </cell>
          <cell r="F45">
            <v>1903340937.23</v>
          </cell>
          <cell r="G45">
            <v>168418597.18000001</v>
          </cell>
          <cell r="H45">
            <v>314973864.69999999</v>
          </cell>
          <cell r="I45">
            <v>242762025.33000001</v>
          </cell>
          <cell r="J45">
            <v>424989220.63999999</v>
          </cell>
          <cell r="K45">
            <v>261231501.03999999</v>
          </cell>
          <cell r="L45">
            <v>1296434670.6800001</v>
          </cell>
          <cell r="M45">
            <v>764207408.04999995</v>
          </cell>
          <cell r="N45">
            <v>2112890</v>
          </cell>
          <cell r="O45">
            <v>799658</v>
          </cell>
          <cell r="P45">
            <v>38316</v>
          </cell>
          <cell r="Q45">
            <v>91170</v>
          </cell>
          <cell r="R45">
            <v>49464</v>
          </cell>
          <cell r="S45">
            <v>121980</v>
          </cell>
          <cell r="T45">
            <v>90723</v>
          </cell>
          <cell r="U45">
            <v>263072</v>
          </cell>
          <cell r="V45">
            <v>193596</v>
          </cell>
          <cell r="W45">
            <v>3354.7</v>
          </cell>
          <cell r="X45">
            <v>2380.19</v>
          </cell>
          <cell r="Y45">
            <v>4395.55</v>
          </cell>
          <cell r="Z45">
            <v>3454.8</v>
          </cell>
          <cell r="AA45">
            <v>4907.8500000000004</v>
          </cell>
          <cell r="AB45">
            <v>3484.1</v>
          </cell>
          <cell r="AC45">
            <v>2879.44</v>
          </cell>
          <cell r="AD45">
            <v>4928.0600000000004</v>
          </cell>
          <cell r="AE45">
            <v>3947.44</v>
          </cell>
          <cell r="AF45">
            <v>180.08</v>
          </cell>
          <cell r="AG45">
            <v>197.65</v>
          </cell>
          <cell r="AH45">
            <v>157.6</v>
          </cell>
          <cell r="AI45">
            <v>241.46</v>
          </cell>
          <cell r="AJ45">
            <v>156.12</v>
          </cell>
          <cell r="AK45">
            <v>310.48</v>
          </cell>
          <cell r="AL45">
            <v>222.91</v>
          </cell>
          <cell r="AM45">
            <v>171.45</v>
          </cell>
          <cell r="AN45">
            <v>234.8</v>
          </cell>
          <cell r="AO45">
            <v>5068</v>
          </cell>
          <cell r="AP45">
            <v>929</v>
          </cell>
          <cell r="AQ45">
            <v>180</v>
          </cell>
          <cell r="AR45">
            <v>278</v>
          </cell>
          <cell r="AS45">
            <v>173</v>
          </cell>
          <cell r="AT45">
            <v>178</v>
          </cell>
          <cell r="AU45">
            <v>134</v>
          </cell>
          <cell r="AV45">
            <v>593</v>
          </cell>
          <cell r="AW45">
            <v>505</v>
          </cell>
        </row>
        <row r="46">
          <cell r="A46">
            <v>39052</v>
          </cell>
          <cell r="E46">
            <v>7194319183.5600004</v>
          </cell>
          <cell r="F46">
            <v>1941938070.7</v>
          </cell>
          <cell r="G46">
            <v>170526570.28999999</v>
          </cell>
          <cell r="H46">
            <v>302890998.69</v>
          </cell>
          <cell r="I46">
            <v>272008722.57999998</v>
          </cell>
          <cell r="J46">
            <v>419601700.42000002</v>
          </cell>
          <cell r="K46">
            <v>259646900.81999999</v>
          </cell>
          <cell r="L46">
            <v>1258006002.1199999</v>
          </cell>
          <cell r="M46">
            <v>785674155.86000001</v>
          </cell>
          <cell r="N46">
            <v>2139124</v>
          </cell>
          <cell r="O46">
            <v>814927</v>
          </cell>
          <cell r="P46">
            <v>39688</v>
          </cell>
          <cell r="Q46">
            <v>95905</v>
          </cell>
          <cell r="R46">
            <v>51116</v>
          </cell>
          <cell r="S46">
            <v>115244</v>
          </cell>
          <cell r="T46">
            <v>92116</v>
          </cell>
          <cell r="U46">
            <v>266748</v>
          </cell>
          <cell r="V46">
            <v>193188</v>
          </cell>
          <cell r="W46">
            <v>3363.21</v>
          </cell>
          <cell r="X46">
            <v>2382.96</v>
          </cell>
          <cell r="Y46">
            <v>4296.6499999999996</v>
          </cell>
          <cell r="Z46">
            <v>3158.23</v>
          </cell>
          <cell r="AA46">
            <v>5321.4</v>
          </cell>
          <cell r="AB46">
            <v>3640.98</v>
          </cell>
          <cell r="AC46">
            <v>2818.68</v>
          </cell>
          <cell r="AD46">
            <v>4716.08</v>
          </cell>
          <cell r="AE46">
            <v>4066.88</v>
          </cell>
          <cell r="AF46">
            <v>179.76</v>
          </cell>
          <cell r="AG46">
            <v>198.13</v>
          </cell>
          <cell r="AH46">
            <v>146.33000000000001</v>
          </cell>
          <cell r="AI46">
            <v>239.12</v>
          </cell>
          <cell r="AJ46">
            <v>164.15</v>
          </cell>
          <cell r="AK46">
            <v>340.17</v>
          </cell>
          <cell r="AL46">
            <v>250.59</v>
          </cell>
          <cell r="AM46">
            <v>162.58000000000001</v>
          </cell>
          <cell r="AN46">
            <v>243.53</v>
          </cell>
          <cell r="AO46">
            <v>5070</v>
          </cell>
          <cell r="AP46">
            <v>957</v>
          </cell>
          <cell r="AQ46">
            <v>185</v>
          </cell>
          <cell r="AR46">
            <v>298</v>
          </cell>
          <cell r="AS46">
            <v>680</v>
          </cell>
          <cell r="AT46">
            <v>707</v>
          </cell>
          <cell r="AU46">
            <v>691</v>
          </cell>
          <cell r="AV46">
            <v>992</v>
          </cell>
          <cell r="AW46">
            <v>808</v>
          </cell>
        </row>
        <row r="47">
          <cell r="A47">
            <v>39142</v>
          </cell>
          <cell r="E47">
            <v>7410195511.6999998</v>
          </cell>
          <cell r="F47">
            <v>1925442013.4200001</v>
          </cell>
          <cell r="G47">
            <v>140897853.90000001</v>
          </cell>
          <cell r="H47">
            <v>320934495.13</v>
          </cell>
          <cell r="I47">
            <v>280597723.07999998</v>
          </cell>
          <cell r="J47">
            <v>410936040.89999998</v>
          </cell>
          <cell r="K47">
            <v>275025643.48000002</v>
          </cell>
          <cell r="L47">
            <v>1260099464.27</v>
          </cell>
          <cell r="M47">
            <v>845171337.29999995</v>
          </cell>
          <cell r="N47">
            <v>2171994</v>
          </cell>
          <cell r="O47">
            <v>822319</v>
          </cell>
          <cell r="P47">
            <v>40979</v>
          </cell>
          <cell r="Q47">
            <v>102411</v>
          </cell>
          <cell r="R47">
            <v>49605</v>
          </cell>
          <cell r="S47">
            <v>110449</v>
          </cell>
          <cell r="T47">
            <v>94381</v>
          </cell>
          <cell r="U47">
            <v>270266</v>
          </cell>
          <cell r="V47">
            <v>194295</v>
          </cell>
          <cell r="W47">
            <v>3411.7</v>
          </cell>
          <cell r="X47">
            <v>2341.48</v>
          </cell>
          <cell r="Y47">
            <v>3438.25</v>
          </cell>
          <cell r="Z47">
            <v>3133.78</v>
          </cell>
          <cell r="AA47">
            <v>5656.66</v>
          </cell>
          <cell r="AB47">
            <v>3720.59</v>
          </cell>
          <cell r="AC47">
            <v>2914</v>
          </cell>
          <cell r="AD47">
            <v>4662.4399999999996</v>
          </cell>
          <cell r="AE47">
            <v>4349.9399999999996</v>
          </cell>
          <cell r="AF47">
            <v>172.66</v>
          </cell>
          <cell r="AG47">
            <v>195.9</v>
          </cell>
          <cell r="AH47">
            <v>133.22999999999999</v>
          </cell>
          <cell r="AI47">
            <v>265.77</v>
          </cell>
          <cell r="AJ47">
            <v>158.11000000000001</v>
          </cell>
          <cell r="AK47">
            <v>340.13</v>
          </cell>
          <cell r="AL47">
            <v>308.98</v>
          </cell>
          <cell r="AM47">
            <v>138.01</v>
          </cell>
          <cell r="AN47">
            <v>255.44</v>
          </cell>
          <cell r="AO47">
            <v>5089</v>
          </cell>
          <cell r="AP47">
            <v>966</v>
          </cell>
          <cell r="AQ47">
            <v>182</v>
          </cell>
          <cell r="AR47">
            <v>324</v>
          </cell>
          <cell r="AS47">
            <v>750</v>
          </cell>
          <cell r="AT47">
            <v>753</v>
          </cell>
          <cell r="AU47">
            <v>741</v>
          </cell>
          <cell r="AV47">
            <v>1061</v>
          </cell>
          <cell r="AW47">
            <v>861</v>
          </cell>
        </row>
        <row r="48">
          <cell r="A48">
            <v>39234</v>
          </cell>
          <cell r="E48">
            <v>7446098472.3900003</v>
          </cell>
          <cell r="F48">
            <v>1955722195.73</v>
          </cell>
          <cell r="G48">
            <v>153268795.63999999</v>
          </cell>
          <cell r="H48">
            <v>300582690.61000001</v>
          </cell>
          <cell r="I48">
            <v>297786374.31999999</v>
          </cell>
          <cell r="J48">
            <v>393926094.55000001</v>
          </cell>
          <cell r="K48">
            <v>274107645.93000001</v>
          </cell>
          <cell r="L48">
            <v>1275739760.8499999</v>
          </cell>
          <cell r="M48">
            <v>852369477.61000001</v>
          </cell>
          <cell r="N48">
            <v>2186254</v>
          </cell>
          <cell r="O48">
            <v>826188</v>
          </cell>
          <cell r="P48">
            <v>41622</v>
          </cell>
          <cell r="Q48">
            <v>104154</v>
          </cell>
          <cell r="R48">
            <v>52239</v>
          </cell>
          <cell r="S48">
            <v>109701</v>
          </cell>
          <cell r="T48">
            <v>93139</v>
          </cell>
          <cell r="U48">
            <v>273535</v>
          </cell>
          <cell r="V48">
            <v>194494</v>
          </cell>
          <cell r="W48">
            <v>3405.87</v>
          </cell>
          <cell r="X48">
            <v>2367.16</v>
          </cell>
          <cell r="Y48">
            <v>3682.4</v>
          </cell>
          <cell r="Z48">
            <v>2885.94</v>
          </cell>
          <cell r="AA48">
            <v>5700.42</v>
          </cell>
          <cell r="AB48">
            <v>3590.9</v>
          </cell>
          <cell r="AC48">
            <v>2943.01</v>
          </cell>
          <cell r="AD48">
            <v>4663.8900000000003</v>
          </cell>
          <cell r="AE48">
            <v>4382.5</v>
          </cell>
          <cell r="AF48">
            <v>172.42</v>
          </cell>
          <cell r="AG48">
            <v>201.53</v>
          </cell>
          <cell r="AH48">
            <v>118.47</v>
          </cell>
          <cell r="AI48">
            <v>284.12</v>
          </cell>
          <cell r="AJ48">
            <v>135.97999999999999</v>
          </cell>
          <cell r="AK48">
            <v>341.71</v>
          </cell>
          <cell r="AL48">
            <v>354.76</v>
          </cell>
          <cell r="AM48">
            <v>136.19999999999999</v>
          </cell>
          <cell r="AN48">
            <v>261.39</v>
          </cell>
          <cell r="AO48">
            <v>5046</v>
          </cell>
          <cell r="AP48">
            <v>962</v>
          </cell>
          <cell r="AQ48">
            <v>188</v>
          </cell>
          <cell r="AR48">
            <v>342</v>
          </cell>
          <cell r="AS48">
            <v>551</v>
          </cell>
          <cell r="AT48">
            <v>532</v>
          </cell>
          <cell r="AU48">
            <v>453</v>
          </cell>
          <cell r="AV48">
            <v>979</v>
          </cell>
          <cell r="AW48">
            <v>969</v>
          </cell>
        </row>
        <row r="49">
          <cell r="A49">
            <v>39326</v>
          </cell>
          <cell r="E49">
            <v>7630652008.9499998</v>
          </cell>
          <cell r="F49">
            <v>2045900268.1900001</v>
          </cell>
          <cell r="G49">
            <v>155329329.50999999</v>
          </cell>
          <cell r="H49">
            <v>304567969.43000001</v>
          </cell>
          <cell r="I49">
            <v>303882787.76999998</v>
          </cell>
          <cell r="J49">
            <v>395386458.58999997</v>
          </cell>
          <cell r="K49">
            <v>267774592.34</v>
          </cell>
          <cell r="L49">
            <v>1332186895.3900001</v>
          </cell>
          <cell r="M49">
            <v>847476804.01999998</v>
          </cell>
          <cell r="N49">
            <v>2206771</v>
          </cell>
          <cell r="O49">
            <v>848634</v>
          </cell>
          <cell r="P49">
            <v>41737</v>
          </cell>
          <cell r="Q49">
            <v>106498</v>
          </cell>
          <cell r="R49">
            <v>53977</v>
          </cell>
          <cell r="S49">
            <v>106682</v>
          </cell>
          <cell r="T49">
            <v>89486</v>
          </cell>
          <cell r="U49">
            <v>272843</v>
          </cell>
          <cell r="V49">
            <v>191019</v>
          </cell>
          <cell r="W49">
            <v>3457.84</v>
          </cell>
          <cell r="X49">
            <v>2410.8200000000002</v>
          </cell>
          <cell r="Y49">
            <v>3721.6</v>
          </cell>
          <cell r="Z49">
            <v>2859.85</v>
          </cell>
          <cell r="AA49">
            <v>5629.84</v>
          </cell>
          <cell r="AB49">
            <v>3706.2</v>
          </cell>
          <cell r="AC49">
            <v>2992.35</v>
          </cell>
          <cell r="AD49">
            <v>4882.6099999999997</v>
          </cell>
          <cell r="AE49">
            <v>4436.62</v>
          </cell>
          <cell r="AF49">
            <v>178.65</v>
          </cell>
          <cell r="AG49">
            <v>205.26</v>
          </cell>
          <cell r="AH49">
            <v>117.07</v>
          </cell>
          <cell r="AI49">
            <v>314.75</v>
          </cell>
          <cell r="AJ49">
            <v>148.24</v>
          </cell>
          <cell r="AK49">
            <v>422.36</v>
          </cell>
          <cell r="AL49">
            <v>329.8</v>
          </cell>
          <cell r="AM49">
            <v>141.44</v>
          </cell>
          <cell r="AN49">
            <v>249.09</v>
          </cell>
          <cell r="AO49">
            <v>5004</v>
          </cell>
          <cell r="AP49">
            <v>958</v>
          </cell>
          <cell r="AQ49">
            <v>195</v>
          </cell>
          <cell r="AR49">
            <v>361</v>
          </cell>
          <cell r="AS49">
            <v>187</v>
          </cell>
          <cell r="AT49">
            <v>692</v>
          </cell>
          <cell r="AU49">
            <v>399</v>
          </cell>
          <cell r="AV49">
            <v>703</v>
          </cell>
          <cell r="AW49">
            <v>595</v>
          </cell>
        </row>
        <row r="50">
          <cell r="A50">
            <v>39417</v>
          </cell>
          <cell r="E50">
            <v>7608454181.9300003</v>
          </cell>
          <cell r="F50">
            <v>2118441781.98</v>
          </cell>
          <cell r="G50">
            <v>151379666.68000001</v>
          </cell>
          <cell r="H50">
            <v>318791570.89999998</v>
          </cell>
          <cell r="I50">
            <v>263397551.38999999</v>
          </cell>
          <cell r="J50">
            <v>392157801.13999999</v>
          </cell>
          <cell r="K50">
            <v>255089317.91</v>
          </cell>
          <cell r="L50">
            <v>1381028822.23</v>
          </cell>
          <cell r="M50">
            <v>801741276.05999994</v>
          </cell>
          <cell r="N50">
            <v>2184899</v>
          </cell>
          <cell r="O50">
            <v>855361</v>
          </cell>
          <cell r="P50">
            <v>42351</v>
          </cell>
          <cell r="Q50">
            <v>107905</v>
          </cell>
          <cell r="R50">
            <v>50686</v>
          </cell>
          <cell r="S50">
            <v>103683</v>
          </cell>
          <cell r="T50">
            <v>78564</v>
          </cell>
          <cell r="U50">
            <v>267074</v>
          </cell>
          <cell r="V50">
            <v>187540</v>
          </cell>
          <cell r="W50">
            <v>3482.29</v>
          </cell>
          <cell r="X50">
            <v>2476.66</v>
          </cell>
          <cell r="Y50">
            <v>3574.38</v>
          </cell>
          <cell r="Z50">
            <v>2954.36</v>
          </cell>
          <cell r="AA50">
            <v>5196.62</v>
          </cell>
          <cell r="AB50">
            <v>3782.27</v>
          </cell>
          <cell r="AC50">
            <v>3246.92</v>
          </cell>
          <cell r="AD50">
            <v>5170.96</v>
          </cell>
          <cell r="AE50">
            <v>4275.03</v>
          </cell>
          <cell r="AF50">
            <v>180.14</v>
          </cell>
          <cell r="AG50">
            <v>222.11</v>
          </cell>
          <cell r="AH50">
            <v>121.59</v>
          </cell>
          <cell r="AI50">
            <v>276.19</v>
          </cell>
          <cell r="AJ50">
            <v>139.91999999999999</v>
          </cell>
          <cell r="AK50">
            <v>410.63</v>
          </cell>
          <cell r="AL50">
            <v>285.55</v>
          </cell>
          <cell r="AM50">
            <v>151.26</v>
          </cell>
          <cell r="AN50">
            <v>244.57</v>
          </cell>
          <cell r="AO50">
            <v>4909</v>
          </cell>
          <cell r="AP50">
            <v>932</v>
          </cell>
          <cell r="AQ50">
            <v>189</v>
          </cell>
          <cell r="AR50">
            <v>364</v>
          </cell>
          <cell r="AS50">
            <v>189</v>
          </cell>
          <cell r="AT50">
            <v>636</v>
          </cell>
          <cell r="AU50">
            <v>63</v>
          </cell>
          <cell r="AV50">
            <v>784</v>
          </cell>
          <cell r="AW50">
            <v>706</v>
          </cell>
        </row>
        <row r="51">
          <cell r="A51">
            <v>39508</v>
          </cell>
          <cell r="E51">
            <v>7564694617.6899996</v>
          </cell>
          <cell r="F51">
            <v>2243626204.6599998</v>
          </cell>
          <cell r="G51">
            <v>159296308.62</v>
          </cell>
          <cell r="H51">
            <v>322099315.81</v>
          </cell>
          <cell r="I51">
            <v>257734600.53999999</v>
          </cell>
          <cell r="J51">
            <v>395192434.81999999</v>
          </cell>
          <cell r="K51">
            <v>238058287.25</v>
          </cell>
          <cell r="L51">
            <v>1353375615.73</v>
          </cell>
          <cell r="M51">
            <v>760044164.48000002</v>
          </cell>
          <cell r="N51">
            <v>2200938</v>
          </cell>
          <cell r="O51">
            <v>877873</v>
          </cell>
          <cell r="P51">
            <v>44136</v>
          </cell>
          <cell r="Q51">
            <v>109928</v>
          </cell>
          <cell r="R51">
            <v>53968</v>
          </cell>
          <cell r="S51">
            <v>100071</v>
          </cell>
          <cell r="T51">
            <v>71114</v>
          </cell>
          <cell r="U51">
            <v>265139</v>
          </cell>
          <cell r="V51">
            <v>187267</v>
          </cell>
          <cell r="W51">
            <v>3437.03</v>
          </cell>
          <cell r="X51">
            <v>2555.75</v>
          </cell>
          <cell r="Y51">
            <v>3609.2</v>
          </cell>
          <cell r="Z51">
            <v>2930.08</v>
          </cell>
          <cell r="AA51">
            <v>4775.67</v>
          </cell>
          <cell r="AB51">
            <v>3949.11</v>
          </cell>
          <cell r="AC51">
            <v>3347.54</v>
          </cell>
          <cell r="AD51">
            <v>5104.3999999999996</v>
          </cell>
          <cell r="AE51">
            <v>4058.62</v>
          </cell>
          <cell r="AF51">
            <v>181.29</v>
          </cell>
          <cell r="AG51">
            <v>218.64</v>
          </cell>
          <cell r="AH51">
            <v>119.59</v>
          </cell>
          <cell r="AI51">
            <v>259.36</v>
          </cell>
          <cell r="AJ51">
            <v>123.4</v>
          </cell>
          <cell r="AK51">
            <v>350.59</v>
          </cell>
          <cell r="AL51">
            <v>238.48</v>
          </cell>
          <cell r="AM51">
            <v>162.1</v>
          </cell>
          <cell r="AN51">
            <v>215.58</v>
          </cell>
          <cell r="AO51">
            <v>4869</v>
          </cell>
          <cell r="AP51">
            <v>894</v>
          </cell>
          <cell r="AQ51">
            <v>190</v>
          </cell>
          <cell r="AR51">
            <v>354</v>
          </cell>
          <cell r="AS51">
            <v>178</v>
          </cell>
          <cell r="AT51">
            <v>794</v>
          </cell>
          <cell r="AU51">
            <v>107</v>
          </cell>
          <cell r="AV51">
            <v>737</v>
          </cell>
          <cell r="AW51">
            <v>571</v>
          </cell>
        </row>
        <row r="52">
          <cell r="A52">
            <v>39600</v>
          </cell>
          <cell r="E52">
            <v>7671876678.79</v>
          </cell>
          <cell r="F52">
            <v>2259182328.7399998</v>
          </cell>
          <cell r="G52">
            <v>149403106.88</v>
          </cell>
          <cell r="H52">
            <v>313502204.19999999</v>
          </cell>
          <cell r="I52">
            <v>257071894.69999999</v>
          </cell>
          <cell r="J52">
            <v>426240891.16000003</v>
          </cell>
          <cell r="K52">
            <v>229217737.41999999</v>
          </cell>
          <cell r="L52">
            <v>1440438634</v>
          </cell>
          <cell r="M52">
            <v>762943182.35000002</v>
          </cell>
          <cell r="N52">
            <v>2200406</v>
          </cell>
          <cell r="O52">
            <v>880754</v>
          </cell>
          <cell r="P52">
            <v>45739</v>
          </cell>
          <cell r="Q52">
            <v>111465</v>
          </cell>
          <cell r="R52">
            <v>53650</v>
          </cell>
          <cell r="S52">
            <v>99086</v>
          </cell>
          <cell r="T52">
            <v>69263</v>
          </cell>
          <cell r="U52">
            <v>264232</v>
          </cell>
          <cell r="V52">
            <v>182986</v>
          </cell>
          <cell r="W52">
            <v>3486.57</v>
          </cell>
          <cell r="X52">
            <v>2565.06</v>
          </cell>
          <cell r="Y52">
            <v>3266.45</v>
          </cell>
          <cell r="Z52">
            <v>2812.56</v>
          </cell>
          <cell r="AA52">
            <v>4791.66</v>
          </cell>
          <cell r="AB52">
            <v>4301.74</v>
          </cell>
          <cell r="AC52">
            <v>3309.37</v>
          </cell>
          <cell r="AD52">
            <v>5451.41</v>
          </cell>
          <cell r="AE52">
            <v>4169.3999999999996</v>
          </cell>
          <cell r="AF52">
            <v>183.39</v>
          </cell>
          <cell r="AG52">
            <v>216.77</v>
          </cell>
          <cell r="AH52">
            <v>147.19</v>
          </cell>
          <cell r="AI52">
            <v>246.39</v>
          </cell>
          <cell r="AJ52">
            <v>135.11000000000001</v>
          </cell>
          <cell r="AK52">
            <v>374.61</v>
          </cell>
          <cell r="AL52">
            <v>221.36</v>
          </cell>
          <cell r="AM52">
            <v>172.04</v>
          </cell>
          <cell r="AN52">
            <v>222.67</v>
          </cell>
          <cell r="AO52">
            <v>4914</v>
          </cell>
          <cell r="AP52">
            <v>881</v>
          </cell>
          <cell r="AQ52">
            <v>183</v>
          </cell>
          <cell r="AR52">
            <v>336</v>
          </cell>
          <cell r="AS52">
            <v>201</v>
          </cell>
          <cell r="AT52">
            <v>738</v>
          </cell>
          <cell r="AU52">
            <v>95</v>
          </cell>
          <cell r="AV52">
            <v>797</v>
          </cell>
          <cell r="AW52">
            <v>547</v>
          </cell>
        </row>
        <row r="53">
          <cell r="A53">
            <v>39692</v>
          </cell>
          <cell r="E53">
            <v>7481847519.4300003</v>
          </cell>
          <cell r="F53">
            <v>2215384731.5500002</v>
          </cell>
          <cell r="G53">
            <v>150293073.36000001</v>
          </cell>
          <cell r="H53">
            <v>298608504.38999999</v>
          </cell>
          <cell r="I53">
            <v>251351585.03999999</v>
          </cell>
          <cell r="J53">
            <v>427681732.54000002</v>
          </cell>
          <cell r="K53">
            <v>211335429.06</v>
          </cell>
          <cell r="L53">
            <v>1381633549.55</v>
          </cell>
          <cell r="M53">
            <v>735848464.63</v>
          </cell>
          <cell r="N53">
            <v>2188728</v>
          </cell>
          <cell r="O53">
            <v>877560</v>
          </cell>
          <cell r="P53">
            <v>46431</v>
          </cell>
          <cell r="Q53">
            <v>104024</v>
          </cell>
          <cell r="R53">
            <v>53039</v>
          </cell>
          <cell r="S53">
            <v>97074</v>
          </cell>
          <cell r="T53">
            <v>67863</v>
          </cell>
          <cell r="U53">
            <v>262544</v>
          </cell>
          <cell r="V53">
            <v>183500</v>
          </cell>
          <cell r="W53">
            <v>3418.35</v>
          </cell>
          <cell r="X53">
            <v>2524.48</v>
          </cell>
          <cell r="Y53">
            <v>3236.89</v>
          </cell>
          <cell r="Z53">
            <v>2870.56</v>
          </cell>
          <cell r="AA53">
            <v>4738.95</v>
          </cell>
          <cell r="AB53">
            <v>4405.72</v>
          </cell>
          <cell r="AC53">
            <v>3114.15</v>
          </cell>
          <cell r="AD53">
            <v>5262.48</v>
          </cell>
          <cell r="AE53">
            <v>4010.07</v>
          </cell>
          <cell r="AF53">
            <v>180.38</v>
          </cell>
          <cell r="AG53">
            <v>211.52</v>
          </cell>
          <cell r="AH53">
            <v>152.11000000000001</v>
          </cell>
          <cell r="AI53">
            <v>240.39</v>
          </cell>
          <cell r="AJ53">
            <v>130.21</v>
          </cell>
          <cell r="AK53">
            <v>383.23</v>
          </cell>
          <cell r="AL53">
            <v>217.41</v>
          </cell>
          <cell r="AM53">
            <v>170.53</v>
          </cell>
          <cell r="AN53">
            <v>230.84</v>
          </cell>
          <cell r="AO53">
            <v>4959</v>
          </cell>
          <cell r="AP53">
            <v>968</v>
          </cell>
          <cell r="AQ53">
            <v>190</v>
          </cell>
          <cell r="AR53">
            <v>323</v>
          </cell>
          <cell r="AS53">
            <v>134</v>
          </cell>
          <cell r="AT53">
            <v>544</v>
          </cell>
          <cell r="AU53">
            <v>193</v>
          </cell>
          <cell r="AV53">
            <v>852</v>
          </cell>
          <cell r="AW53">
            <v>616</v>
          </cell>
        </row>
        <row r="54">
          <cell r="A54">
            <v>39783</v>
          </cell>
          <cell r="E54">
            <v>7417108002.1400003</v>
          </cell>
          <cell r="F54">
            <v>2159874752.5599999</v>
          </cell>
          <cell r="G54">
            <v>170571807.99000001</v>
          </cell>
          <cell r="H54">
            <v>299588685.52999997</v>
          </cell>
          <cell r="I54">
            <v>269351660.54000002</v>
          </cell>
          <cell r="J54">
            <v>436674215.06</v>
          </cell>
          <cell r="K54">
            <v>203304135.37</v>
          </cell>
          <cell r="L54">
            <v>1315742134.6700001</v>
          </cell>
          <cell r="M54">
            <v>750676856.19000006</v>
          </cell>
          <cell r="N54">
            <v>2170282</v>
          </cell>
          <cell r="O54">
            <v>879883</v>
          </cell>
          <cell r="P54">
            <v>47085</v>
          </cell>
          <cell r="Q54">
            <v>98290</v>
          </cell>
          <cell r="R54">
            <v>56489</v>
          </cell>
          <cell r="S54">
            <v>88203</v>
          </cell>
          <cell r="T54">
            <v>63133</v>
          </cell>
          <cell r="U54">
            <v>258365</v>
          </cell>
          <cell r="V54">
            <v>181206</v>
          </cell>
          <cell r="W54">
            <v>3417.58</v>
          </cell>
          <cell r="X54">
            <v>2454.73</v>
          </cell>
          <cell r="Y54">
            <v>3622.61</v>
          </cell>
          <cell r="Z54">
            <v>3048</v>
          </cell>
          <cell r="AA54">
            <v>4768.17</v>
          </cell>
          <cell r="AB54">
            <v>4950.78</v>
          </cell>
          <cell r="AC54">
            <v>3220.26</v>
          </cell>
          <cell r="AD54">
            <v>5092.5600000000004</v>
          </cell>
          <cell r="AE54">
            <v>4142.66</v>
          </cell>
          <cell r="AF54">
            <v>180.26</v>
          </cell>
          <cell r="AG54">
            <v>208.88</v>
          </cell>
          <cell r="AH54">
            <v>169.29</v>
          </cell>
          <cell r="AI54">
            <v>261.98</v>
          </cell>
          <cell r="AJ54">
            <v>135.81</v>
          </cell>
          <cell r="AK54">
            <v>327.72</v>
          </cell>
          <cell r="AL54">
            <v>228.6</v>
          </cell>
          <cell r="AM54">
            <v>165.18</v>
          </cell>
          <cell r="AN54">
            <v>238.12</v>
          </cell>
          <cell r="AO54">
            <v>4989</v>
          </cell>
          <cell r="AP54">
            <v>1058</v>
          </cell>
          <cell r="AQ54">
            <v>202</v>
          </cell>
          <cell r="AR54">
            <v>310</v>
          </cell>
          <cell r="AS54">
            <v>133</v>
          </cell>
          <cell r="AT54">
            <v>491</v>
          </cell>
          <cell r="AU54">
            <v>113</v>
          </cell>
          <cell r="AV54">
            <v>744</v>
          </cell>
          <cell r="AW54">
            <v>444</v>
          </cell>
        </row>
        <row r="55">
          <cell r="A55">
            <v>39873</v>
          </cell>
          <cell r="E55">
            <v>7460154186.5</v>
          </cell>
          <cell r="F55">
            <v>2122419085.03</v>
          </cell>
          <cell r="G55">
            <v>203316586.88999999</v>
          </cell>
          <cell r="H55">
            <v>347048172.35000002</v>
          </cell>
          <cell r="I55">
            <v>321260079.75999999</v>
          </cell>
          <cell r="J55">
            <v>450370740.13</v>
          </cell>
          <cell r="K55">
            <v>181715730.63999999</v>
          </cell>
          <cell r="L55">
            <v>1303239691.53</v>
          </cell>
          <cell r="M55">
            <v>723475614.55999994</v>
          </cell>
          <cell r="N55">
            <v>2131306</v>
          </cell>
          <cell r="O55">
            <v>883367</v>
          </cell>
          <cell r="P55">
            <v>47156</v>
          </cell>
          <cell r="Q55">
            <v>98857</v>
          </cell>
          <cell r="R55">
            <v>56739</v>
          </cell>
          <cell r="S55">
            <v>81914</v>
          </cell>
          <cell r="T55">
            <v>54290</v>
          </cell>
          <cell r="U55">
            <v>244439</v>
          </cell>
          <cell r="V55">
            <v>169059</v>
          </cell>
          <cell r="W55">
            <v>3500.27</v>
          </cell>
          <cell r="X55">
            <v>2402.65</v>
          </cell>
          <cell r="Y55">
            <v>4311.58</v>
          </cell>
          <cell r="Z55">
            <v>3510.62</v>
          </cell>
          <cell r="AA55">
            <v>5662.02</v>
          </cell>
          <cell r="AB55">
            <v>5498.1</v>
          </cell>
          <cell r="AC55">
            <v>3347.11</v>
          </cell>
          <cell r="AD55">
            <v>5331.55</v>
          </cell>
          <cell r="AE55">
            <v>4279.42</v>
          </cell>
          <cell r="AF55">
            <v>183.5</v>
          </cell>
          <cell r="AG55">
            <v>207.76</v>
          </cell>
          <cell r="AH55">
            <v>198.51</v>
          </cell>
          <cell r="AI55">
            <v>329.9</v>
          </cell>
          <cell r="AJ55">
            <v>169.41</v>
          </cell>
          <cell r="AK55">
            <v>339.64</v>
          </cell>
          <cell r="AL55">
            <v>167.75</v>
          </cell>
          <cell r="AM55">
            <v>171.43</v>
          </cell>
          <cell r="AN55">
            <v>270.67</v>
          </cell>
          <cell r="AO55">
            <v>5009</v>
          </cell>
          <cell r="AP55">
            <v>1167</v>
          </cell>
          <cell r="AQ55">
            <v>218</v>
          </cell>
          <cell r="AR55">
            <v>303</v>
          </cell>
          <cell r="AS55">
            <v>168</v>
          </cell>
          <cell r="AT55">
            <v>340</v>
          </cell>
          <cell r="AU55">
            <v>200</v>
          </cell>
          <cell r="AV55">
            <v>711</v>
          </cell>
          <cell r="AW55">
            <v>446</v>
          </cell>
        </row>
        <row r="56">
          <cell r="A56">
            <v>39965</v>
          </cell>
          <cell r="E56">
            <v>7125598223.1400003</v>
          </cell>
          <cell r="F56">
            <v>2104769056.96</v>
          </cell>
          <cell r="G56">
            <v>197944423.19999999</v>
          </cell>
          <cell r="H56">
            <v>340037416.14999998</v>
          </cell>
          <cell r="I56">
            <v>329874302.77999997</v>
          </cell>
          <cell r="J56">
            <v>401866210.94999999</v>
          </cell>
          <cell r="K56">
            <v>169977285.99000001</v>
          </cell>
          <cell r="L56">
            <v>1161905914.1800001</v>
          </cell>
          <cell r="M56">
            <v>666832370.89999998</v>
          </cell>
          <cell r="N56">
            <v>2119751</v>
          </cell>
          <cell r="O56">
            <v>901262</v>
          </cell>
          <cell r="P56">
            <v>45252</v>
          </cell>
          <cell r="Q56">
            <v>91568</v>
          </cell>
          <cell r="R56">
            <v>58784</v>
          </cell>
          <cell r="S56">
            <v>74036</v>
          </cell>
          <cell r="T56">
            <v>45669</v>
          </cell>
          <cell r="U56">
            <v>237073</v>
          </cell>
          <cell r="V56">
            <v>167086</v>
          </cell>
          <cell r="W56">
            <v>3361.53</v>
          </cell>
          <cell r="X56">
            <v>2335.36</v>
          </cell>
          <cell r="Y56">
            <v>4374.24</v>
          </cell>
          <cell r="Z56">
            <v>3713.5</v>
          </cell>
          <cell r="AA56">
            <v>5611.61</v>
          </cell>
          <cell r="AB56">
            <v>5427.99</v>
          </cell>
          <cell r="AC56">
            <v>3721.93</v>
          </cell>
          <cell r="AD56">
            <v>4901.04</v>
          </cell>
          <cell r="AE56">
            <v>3990.96</v>
          </cell>
          <cell r="AF56">
            <v>173.48</v>
          </cell>
          <cell r="AG56">
            <v>198.74</v>
          </cell>
          <cell r="AH56">
            <v>168.18</v>
          </cell>
          <cell r="AI56">
            <v>310.11</v>
          </cell>
          <cell r="AJ56">
            <v>157.13999999999999</v>
          </cell>
          <cell r="AK56">
            <v>336.61</v>
          </cell>
          <cell r="AL56">
            <v>146.86000000000001</v>
          </cell>
          <cell r="AM56">
            <v>157.69999999999999</v>
          </cell>
          <cell r="AN56">
            <v>254.97</v>
          </cell>
          <cell r="AO56">
            <v>4984</v>
          </cell>
          <cell r="AP56">
            <v>1275</v>
          </cell>
          <cell r="AQ56">
            <v>215</v>
          </cell>
          <cell r="AR56">
            <v>285</v>
          </cell>
          <cell r="AS56">
            <v>140</v>
          </cell>
          <cell r="AT56">
            <v>347</v>
          </cell>
          <cell r="AU56">
            <v>136</v>
          </cell>
          <cell r="AV56">
            <v>649</v>
          </cell>
          <cell r="AW56">
            <v>517</v>
          </cell>
        </row>
        <row r="57">
          <cell r="A57">
            <v>40057</v>
          </cell>
          <cell r="E57">
            <v>7239337780.8500004</v>
          </cell>
          <cell r="F57">
            <v>2185815324.8200002</v>
          </cell>
          <cell r="G57">
            <v>190687954.16</v>
          </cell>
          <cell r="H57">
            <v>342277236.38999999</v>
          </cell>
          <cell r="I57">
            <v>343307647.19999999</v>
          </cell>
          <cell r="J57">
            <v>359603123.33999997</v>
          </cell>
          <cell r="K57">
            <v>152015980.18000001</v>
          </cell>
          <cell r="L57">
            <v>1149442107.3099999</v>
          </cell>
          <cell r="M57">
            <v>677742931.88</v>
          </cell>
          <cell r="N57">
            <v>2131080</v>
          </cell>
          <cell r="O57">
            <v>930976</v>
          </cell>
          <cell r="P57">
            <v>45537</v>
          </cell>
          <cell r="Q57">
            <v>88962</v>
          </cell>
          <cell r="R57">
            <v>58870</v>
          </cell>
          <cell r="S57">
            <v>66989</v>
          </cell>
          <cell r="T57">
            <v>41275</v>
          </cell>
          <cell r="U57">
            <v>233967</v>
          </cell>
          <cell r="V57">
            <v>165824</v>
          </cell>
          <cell r="W57">
            <v>3397.03</v>
          </cell>
          <cell r="X57">
            <v>2347.88</v>
          </cell>
          <cell r="Y57">
            <v>4187.54</v>
          </cell>
          <cell r="Z57">
            <v>3847.44</v>
          </cell>
          <cell r="AA57">
            <v>5831.6</v>
          </cell>
          <cell r="AB57">
            <v>5368.05</v>
          </cell>
          <cell r="AC57">
            <v>3683.03</v>
          </cell>
          <cell r="AD57">
            <v>4912.8500000000004</v>
          </cell>
          <cell r="AE57">
            <v>4087.12</v>
          </cell>
          <cell r="AF57">
            <v>172.32</v>
          </cell>
          <cell r="AG57">
            <v>196.86</v>
          </cell>
          <cell r="AH57">
            <v>175.31</v>
          </cell>
          <cell r="AI57">
            <v>287.07</v>
          </cell>
          <cell r="AJ57">
            <v>155.66999999999999</v>
          </cell>
          <cell r="AK57">
            <v>299.7</v>
          </cell>
          <cell r="AL57">
            <v>137.11000000000001</v>
          </cell>
          <cell r="AM57">
            <v>158.9</v>
          </cell>
          <cell r="AN57">
            <v>243.4</v>
          </cell>
          <cell r="AO57">
            <v>4979</v>
          </cell>
          <cell r="AP57">
            <v>1339</v>
          </cell>
          <cell r="AQ57">
            <v>209</v>
          </cell>
          <cell r="AR57">
            <v>245</v>
          </cell>
          <cell r="AS57">
            <v>141</v>
          </cell>
          <cell r="AT57">
            <v>389</v>
          </cell>
          <cell r="AU57">
            <v>181</v>
          </cell>
          <cell r="AV57">
            <v>690</v>
          </cell>
          <cell r="AW57">
            <v>747</v>
          </cell>
        </row>
        <row r="58">
          <cell r="A58">
            <v>40148</v>
          </cell>
          <cell r="E58">
            <v>7242404697.2299995</v>
          </cell>
          <cell r="F58">
            <v>2263209205.5599999</v>
          </cell>
          <cell r="G58">
            <v>169715986.37</v>
          </cell>
          <cell r="H58">
            <v>351549815.42000002</v>
          </cell>
          <cell r="I58">
            <v>336478182.93000001</v>
          </cell>
          <cell r="J58">
            <v>322275132.44999999</v>
          </cell>
          <cell r="K58">
            <v>145700389.41</v>
          </cell>
          <cell r="L58">
            <v>1142780669.21</v>
          </cell>
          <cell r="M58">
            <v>654069676.05999994</v>
          </cell>
          <cell r="N58">
            <v>2153383</v>
          </cell>
          <cell r="O58">
            <v>957978</v>
          </cell>
          <cell r="P58">
            <v>42875</v>
          </cell>
          <cell r="Q58">
            <v>87618</v>
          </cell>
          <cell r="R58">
            <v>59762</v>
          </cell>
          <cell r="S58">
            <v>66447</v>
          </cell>
          <cell r="T58">
            <v>39772</v>
          </cell>
          <cell r="U58">
            <v>234215</v>
          </cell>
          <cell r="V58">
            <v>164883</v>
          </cell>
          <cell r="W58">
            <v>3363.27</v>
          </cell>
          <cell r="X58">
            <v>2362.4899999999998</v>
          </cell>
          <cell r="Y58">
            <v>3958.37</v>
          </cell>
          <cell r="Z58">
            <v>4012.28</v>
          </cell>
          <cell r="AA58">
            <v>5630.32</v>
          </cell>
          <cell r="AB58">
            <v>4850.1099999999997</v>
          </cell>
          <cell r="AC58">
            <v>3663.35</v>
          </cell>
          <cell r="AD58">
            <v>4879.2</v>
          </cell>
          <cell r="AE58">
            <v>3966.87</v>
          </cell>
          <cell r="AF58">
            <v>171.15</v>
          </cell>
          <cell r="AG58">
            <v>188.37</v>
          </cell>
          <cell r="AH58">
            <v>153.34</v>
          </cell>
          <cell r="AI58">
            <v>305.95999999999998</v>
          </cell>
          <cell r="AJ58">
            <v>145.88</v>
          </cell>
          <cell r="AK58">
            <v>355.05</v>
          </cell>
          <cell r="AL58">
            <v>127.87</v>
          </cell>
          <cell r="AM58">
            <v>159.4</v>
          </cell>
          <cell r="AN58">
            <v>246.1</v>
          </cell>
          <cell r="AO58">
            <v>4974</v>
          </cell>
          <cell r="AP58">
            <v>1370</v>
          </cell>
          <cell r="AQ58">
            <v>209</v>
          </cell>
          <cell r="AR58">
            <v>234</v>
          </cell>
          <cell r="AS58">
            <v>128</v>
          </cell>
          <cell r="AT58">
            <v>379</v>
          </cell>
          <cell r="AU58">
            <v>198</v>
          </cell>
          <cell r="AV58">
            <v>679</v>
          </cell>
          <cell r="AW58">
            <v>633</v>
          </cell>
        </row>
        <row r="59">
          <cell r="A59">
            <v>40238</v>
          </cell>
          <cell r="E59">
            <v>6916147163.8699999</v>
          </cell>
          <cell r="F59">
            <v>2312693727.5300002</v>
          </cell>
          <cell r="G59">
            <v>167816719.55000001</v>
          </cell>
          <cell r="H59">
            <v>365209423.16000003</v>
          </cell>
          <cell r="I59">
            <v>279217510.77999997</v>
          </cell>
          <cell r="J59">
            <v>278462382.67000002</v>
          </cell>
          <cell r="K59">
            <v>136038112.09999999</v>
          </cell>
          <cell r="L59">
            <v>1021942617.0599999</v>
          </cell>
          <cell r="M59">
            <v>566593823.28999996</v>
          </cell>
          <cell r="N59">
            <v>2191198</v>
          </cell>
          <cell r="O59">
            <v>987436</v>
          </cell>
          <cell r="P59">
            <v>43167</v>
          </cell>
          <cell r="Q59">
            <v>87041</v>
          </cell>
          <cell r="R59">
            <v>58123</v>
          </cell>
          <cell r="S59">
            <v>65109</v>
          </cell>
          <cell r="T59">
            <v>43655</v>
          </cell>
          <cell r="U59">
            <v>231889</v>
          </cell>
          <cell r="V59">
            <v>169451</v>
          </cell>
          <cell r="W59">
            <v>3156.33</v>
          </cell>
          <cell r="X59">
            <v>2342.12</v>
          </cell>
          <cell r="Y59">
            <v>3887.6</v>
          </cell>
          <cell r="Z59">
            <v>4195.82</v>
          </cell>
          <cell r="AA59">
            <v>4803.91</v>
          </cell>
          <cell r="AB59">
            <v>4276.87</v>
          </cell>
          <cell r="AC59">
            <v>3116.18</v>
          </cell>
          <cell r="AD59">
            <v>4407.04</v>
          </cell>
          <cell r="AE59">
            <v>3343.69</v>
          </cell>
          <cell r="AF59">
            <v>164.19</v>
          </cell>
          <cell r="AG59">
            <v>189.21</v>
          </cell>
          <cell r="AH59">
            <v>161.55000000000001</v>
          </cell>
          <cell r="AI59">
            <v>273.19</v>
          </cell>
          <cell r="AJ59">
            <v>125.36</v>
          </cell>
          <cell r="AK59">
            <v>417.42</v>
          </cell>
          <cell r="AL59">
            <v>154.66999999999999</v>
          </cell>
          <cell r="AM59">
            <v>147.07</v>
          </cell>
          <cell r="AN59">
            <v>192.04</v>
          </cell>
          <cell r="AO59">
            <v>4945</v>
          </cell>
          <cell r="AP59">
            <v>1382</v>
          </cell>
          <cell r="AQ59">
            <v>208</v>
          </cell>
          <cell r="AR59">
            <v>228</v>
          </cell>
          <cell r="AS59">
            <v>173</v>
          </cell>
          <cell r="AT59">
            <v>336</v>
          </cell>
          <cell r="AU59">
            <v>197</v>
          </cell>
          <cell r="AV59">
            <v>544</v>
          </cell>
          <cell r="AW59">
            <v>575</v>
          </cell>
        </row>
        <row r="60">
          <cell r="A60">
            <v>40330</v>
          </cell>
          <cell r="E60">
            <v>6866729589</v>
          </cell>
          <cell r="F60">
            <v>2315331446.96</v>
          </cell>
          <cell r="G60">
            <v>171202372.41</v>
          </cell>
          <cell r="H60">
            <v>371179898.64999998</v>
          </cell>
          <cell r="I60">
            <v>258743925.28999999</v>
          </cell>
          <cell r="J60">
            <v>279925808.19999999</v>
          </cell>
          <cell r="K60">
            <v>131841261.26000001</v>
          </cell>
          <cell r="L60">
            <v>999991728.38999999</v>
          </cell>
          <cell r="M60">
            <v>572163691.23000002</v>
          </cell>
          <cell r="N60">
            <v>2205969</v>
          </cell>
          <cell r="O60">
            <v>997582</v>
          </cell>
          <cell r="P60">
            <v>44076</v>
          </cell>
          <cell r="Q60">
            <v>90427</v>
          </cell>
          <cell r="R60">
            <v>56481</v>
          </cell>
          <cell r="S60">
            <v>67573</v>
          </cell>
          <cell r="T60">
            <v>46914</v>
          </cell>
          <cell r="U60">
            <v>228370</v>
          </cell>
          <cell r="V60">
            <v>170766</v>
          </cell>
          <cell r="W60">
            <v>3112.79</v>
          </cell>
          <cell r="X60">
            <v>2320.94</v>
          </cell>
          <cell r="Y60">
            <v>3884.26</v>
          </cell>
          <cell r="Z60">
            <v>4104.76</v>
          </cell>
          <cell r="AA60">
            <v>4581.09</v>
          </cell>
          <cell r="AB60">
            <v>4142.58</v>
          </cell>
          <cell r="AC60">
            <v>2810.3</v>
          </cell>
          <cell r="AD60">
            <v>4378.83</v>
          </cell>
          <cell r="AE60">
            <v>3350.58</v>
          </cell>
          <cell r="AF60">
            <v>164.07</v>
          </cell>
          <cell r="AG60">
            <v>185.13</v>
          </cell>
          <cell r="AH60">
            <v>174.55</v>
          </cell>
          <cell r="AI60">
            <v>267.45999999999998</v>
          </cell>
          <cell r="AJ60">
            <v>133.63</v>
          </cell>
          <cell r="AK60">
            <v>373.72</v>
          </cell>
          <cell r="AL60">
            <v>183.09</v>
          </cell>
          <cell r="AM60">
            <v>146.33000000000001</v>
          </cell>
          <cell r="AN60">
            <v>187.66</v>
          </cell>
          <cell r="AO60">
            <v>4958</v>
          </cell>
          <cell r="AP60">
            <v>1389</v>
          </cell>
          <cell r="AQ60">
            <v>233</v>
          </cell>
          <cell r="AR60">
            <v>224</v>
          </cell>
          <cell r="AS60">
            <v>158</v>
          </cell>
          <cell r="AT60">
            <v>240</v>
          </cell>
          <cell r="AU60">
            <v>178</v>
          </cell>
          <cell r="AV60">
            <v>703</v>
          </cell>
          <cell r="AW60">
            <v>506</v>
          </cell>
        </row>
        <row r="61">
          <cell r="A61">
            <v>40422</v>
          </cell>
          <cell r="E61">
            <v>6662590682.8500004</v>
          </cell>
          <cell r="F61">
            <v>2254525468.23</v>
          </cell>
          <cell r="G61">
            <v>179791022.03</v>
          </cell>
          <cell r="H61">
            <v>405242929.85000002</v>
          </cell>
          <cell r="I61">
            <v>248334485.77000001</v>
          </cell>
          <cell r="J61">
            <v>284783667.08999997</v>
          </cell>
          <cell r="K61">
            <v>121771187.51000001</v>
          </cell>
          <cell r="L61">
            <v>962498342.29999995</v>
          </cell>
          <cell r="M61">
            <v>550468879.75999999</v>
          </cell>
          <cell r="N61">
            <v>2224465</v>
          </cell>
          <cell r="O61">
            <v>1006942</v>
          </cell>
          <cell r="P61">
            <v>43240</v>
          </cell>
          <cell r="Q61">
            <v>99576</v>
          </cell>
          <cell r="R61">
            <v>57392</v>
          </cell>
          <cell r="S61">
            <v>71199</v>
          </cell>
          <cell r="T61">
            <v>47721</v>
          </cell>
          <cell r="U61">
            <v>222924</v>
          </cell>
          <cell r="V61">
            <v>170885</v>
          </cell>
          <cell r="W61">
            <v>2995.14</v>
          </cell>
          <cell r="X61">
            <v>2238.98</v>
          </cell>
          <cell r="Y61">
            <v>4157.99</v>
          </cell>
          <cell r="Z61">
            <v>4069.66</v>
          </cell>
          <cell r="AA61">
            <v>4326.96</v>
          </cell>
          <cell r="AB61">
            <v>3999.85</v>
          </cell>
          <cell r="AC61">
            <v>2551.7199999999998</v>
          </cell>
          <cell r="AD61">
            <v>4317.6000000000004</v>
          </cell>
          <cell r="AE61">
            <v>3221.29</v>
          </cell>
          <cell r="AF61">
            <v>159.02000000000001</v>
          </cell>
          <cell r="AG61">
            <v>173.47</v>
          </cell>
          <cell r="AH61">
            <v>155.44</v>
          </cell>
          <cell r="AI61">
            <v>256.93</v>
          </cell>
          <cell r="AJ61">
            <v>138.66999999999999</v>
          </cell>
          <cell r="AK61">
            <v>387.7</v>
          </cell>
          <cell r="AL61">
            <v>182.27</v>
          </cell>
          <cell r="AM61">
            <v>143.31</v>
          </cell>
          <cell r="AN61">
            <v>184.68</v>
          </cell>
          <cell r="AO61">
            <v>4977</v>
          </cell>
          <cell r="AP61">
            <v>1410</v>
          </cell>
          <cell r="AQ61">
            <v>231</v>
          </cell>
          <cell r="AR61">
            <v>236</v>
          </cell>
          <cell r="AS61">
            <v>165</v>
          </cell>
          <cell r="AT61">
            <v>181</v>
          </cell>
          <cell r="AU61">
            <v>115</v>
          </cell>
          <cell r="AV61">
            <v>741</v>
          </cell>
          <cell r="AW61">
            <v>465</v>
          </cell>
        </row>
        <row r="62">
          <cell r="A62">
            <v>40513</v>
          </cell>
          <cell r="E62">
            <v>6556082176.46</v>
          </cell>
          <cell r="F62">
            <v>2210313592.48</v>
          </cell>
          <cell r="G62">
            <v>174120141.77000001</v>
          </cell>
          <cell r="H62">
            <v>397379495.17000002</v>
          </cell>
          <cell r="I62">
            <v>262807827.34</v>
          </cell>
          <cell r="J62">
            <v>288811844.94</v>
          </cell>
          <cell r="K62">
            <v>129674373.33</v>
          </cell>
          <cell r="L62">
            <v>939048339.85000002</v>
          </cell>
          <cell r="M62">
            <v>517833325.63</v>
          </cell>
          <cell r="N62">
            <v>2237682</v>
          </cell>
          <cell r="O62">
            <v>1010994</v>
          </cell>
          <cell r="P62">
            <v>43352</v>
          </cell>
          <cell r="Q62">
            <v>107599</v>
          </cell>
          <cell r="R62">
            <v>58415</v>
          </cell>
          <cell r="S62">
            <v>71752</v>
          </cell>
          <cell r="T62">
            <v>52112</v>
          </cell>
          <cell r="U62">
            <v>217695</v>
          </cell>
          <cell r="V62">
            <v>167229</v>
          </cell>
          <cell r="W62">
            <v>2929.85</v>
          </cell>
          <cell r="X62">
            <v>2186.2800000000002</v>
          </cell>
          <cell r="Y62">
            <v>4016.42</v>
          </cell>
          <cell r="Z62">
            <v>3693.16</v>
          </cell>
          <cell r="AA62">
            <v>4499.01</v>
          </cell>
          <cell r="AB62">
            <v>4025.12</v>
          </cell>
          <cell r="AC62">
            <v>2488.39</v>
          </cell>
          <cell r="AD62">
            <v>4313.59</v>
          </cell>
          <cell r="AE62">
            <v>3096.56</v>
          </cell>
          <cell r="AF62">
            <v>159.66</v>
          </cell>
          <cell r="AG62">
            <v>177.12</v>
          </cell>
          <cell r="AH62">
            <v>154.4</v>
          </cell>
          <cell r="AI62">
            <v>234.39</v>
          </cell>
          <cell r="AJ62">
            <v>148.96</v>
          </cell>
          <cell r="AK62">
            <v>400.47</v>
          </cell>
          <cell r="AL62">
            <v>216.64</v>
          </cell>
          <cell r="AM62">
            <v>139.26</v>
          </cell>
          <cell r="AN62">
            <v>158.72999999999999</v>
          </cell>
          <cell r="AO62">
            <v>4992</v>
          </cell>
          <cell r="AP62">
            <v>1440</v>
          </cell>
          <cell r="AQ62">
            <v>227</v>
          </cell>
          <cell r="AR62">
            <v>246</v>
          </cell>
          <cell r="AS62">
            <v>173</v>
          </cell>
          <cell r="AT62">
            <v>181</v>
          </cell>
          <cell r="AU62">
            <v>115</v>
          </cell>
          <cell r="AV62">
            <v>688</v>
          </cell>
          <cell r="AW62">
            <v>468</v>
          </cell>
        </row>
        <row r="63">
          <cell r="A63">
            <v>40603</v>
          </cell>
          <cell r="E63">
            <v>6573349327.1400003</v>
          </cell>
          <cell r="F63">
            <v>2215862610.9200001</v>
          </cell>
          <cell r="G63">
            <v>141723668.77000001</v>
          </cell>
          <cell r="H63">
            <v>410727103.58999997</v>
          </cell>
          <cell r="I63">
            <v>263262473.74000001</v>
          </cell>
          <cell r="J63">
            <v>283352719.94</v>
          </cell>
          <cell r="K63">
            <v>166274566.25</v>
          </cell>
          <cell r="L63">
            <v>852001963.99000001</v>
          </cell>
          <cell r="M63">
            <v>526123207.76999998</v>
          </cell>
          <cell r="N63">
            <v>2246075</v>
          </cell>
          <cell r="O63">
            <v>1019957</v>
          </cell>
          <cell r="P63">
            <v>42741</v>
          </cell>
          <cell r="Q63">
            <v>113397</v>
          </cell>
          <cell r="R63">
            <v>60196</v>
          </cell>
          <cell r="S63">
            <v>72156</v>
          </cell>
          <cell r="T63">
            <v>50713</v>
          </cell>
          <cell r="U63">
            <v>206736</v>
          </cell>
          <cell r="V63">
            <v>169404</v>
          </cell>
          <cell r="W63">
            <v>2926.59</v>
          </cell>
          <cell r="X63">
            <v>2172.5100000000002</v>
          </cell>
          <cell r="Y63">
            <v>3315.88</v>
          </cell>
          <cell r="Z63">
            <v>3622.02</v>
          </cell>
          <cell r="AA63">
            <v>4373.3999999999996</v>
          </cell>
          <cell r="AB63">
            <v>3926.96</v>
          </cell>
          <cell r="AC63">
            <v>3278.75</v>
          </cell>
          <cell r="AD63">
            <v>4121.2</v>
          </cell>
          <cell r="AE63">
            <v>3105.73</v>
          </cell>
          <cell r="AF63">
            <v>157.6</v>
          </cell>
          <cell r="AG63">
            <v>172.42</v>
          </cell>
          <cell r="AH63">
            <v>127.89</v>
          </cell>
          <cell r="AI63">
            <v>225.86</v>
          </cell>
          <cell r="AJ63">
            <v>149.30000000000001</v>
          </cell>
          <cell r="AK63">
            <v>371.84</v>
          </cell>
          <cell r="AL63">
            <v>349.26</v>
          </cell>
          <cell r="AM63">
            <v>133.59</v>
          </cell>
          <cell r="AN63">
            <v>163.27000000000001</v>
          </cell>
          <cell r="AO63">
            <v>5002</v>
          </cell>
          <cell r="AP63">
            <v>1447</v>
          </cell>
          <cell r="AQ63">
            <v>229</v>
          </cell>
          <cell r="AR63">
            <v>274</v>
          </cell>
          <cell r="AS63">
            <v>148</v>
          </cell>
          <cell r="AT63">
            <v>189</v>
          </cell>
          <cell r="AU63">
            <v>140</v>
          </cell>
          <cell r="AV63">
            <v>608</v>
          </cell>
          <cell r="AW63">
            <v>465</v>
          </cell>
        </row>
        <row r="64">
          <cell r="A64">
            <v>40695</v>
          </cell>
          <cell r="E64">
            <v>6535230387.8100004</v>
          </cell>
          <cell r="F64">
            <v>2177924941.8699999</v>
          </cell>
          <cell r="G64">
            <v>152578513.59999999</v>
          </cell>
          <cell r="H64">
            <v>421720740.80000001</v>
          </cell>
          <cell r="I64">
            <v>263117779.63</v>
          </cell>
          <cell r="J64">
            <v>259683205.44</v>
          </cell>
          <cell r="K64">
            <v>155113065.16999999</v>
          </cell>
          <cell r="L64">
            <v>807298858.97000003</v>
          </cell>
          <cell r="M64">
            <v>495145693.58999997</v>
          </cell>
          <cell r="N64">
            <v>2233371</v>
          </cell>
          <cell r="O64">
            <v>1019433</v>
          </cell>
          <cell r="P64">
            <v>42345</v>
          </cell>
          <cell r="Q64">
            <v>116083</v>
          </cell>
          <cell r="R64">
            <v>60484</v>
          </cell>
          <cell r="S64">
            <v>66580</v>
          </cell>
          <cell r="T64">
            <v>47822</v>
          </cell>
          <cell r="U64">
            <v>202005</v>
          </cell>
          <cell r="V64">
            <v>165868</v>
          </cell>
          <cell r="W64">
            <v>2926.17</v>
          </cell>
          <cell r="X64">
            <v>2136.41</v>
          </cell>
          <cell r="Y64">
            <v>3603.25</v>
          </cell>
          <cell r="Z64">
            <v>3632.93</v>
          </cell>
          <cell r="AA64">
            <v>4350.21</v>
          </cell>
          <cell r="AB64">
            <v>3900.3</v>
          </cell>
          <cell r="AC64">
            <v>3243.58</v>
          </cell>
          <cell r="AD64">
            <v>3996.43</v>
          </cell>
          <cell r="AE64">
            <v>2985.19</v>
          </cell>
          <cell r="AF64">
            <v>159.06</v>
          </cell>
          <cell r="AG64">
            <v>180.27</v>
          </cell>
          <cell r="AH64">
            <v>131.68</v>
          </cell>
          <cell r="AI64">
            <v>230.46</v>
          </cell>
          <cell r="AJ64">
            <v>147.29</v>
          </cell>
          <cell r="AK64">
            <v>417.69</v>
          </cell>
          <cell r="AL64">
            <v>345.88</v>
          </cell>
          <cell r="AM64">
            <v>133.09</v>
          </cell>
          <cell r="AN64">
            <v>156.69</v>
          </cell>
          <cell r="AO64">
            <v>4999</v>
          </cell>
          <cell r="AP64">
            <v>1473</v>
          </cell>
          <cell r="AQ64">
            <v>218</v>
          </cell>
          <cell r="AR64">
            <v>290</v>
          </cell>
          <cell r="AS64">
            <v>156</v>
          </cell>
          <cell r="AT64">
            <v>166</v>
          </cell>
          <cell r="AU64">
            <v>127</v>
          </cell>
          <cell r="AV64">
            <v>593</v>
          </cell>
          <cell r="AW64">
            <v>482</v>
          </cell>
        </row>
        <row r="65">
          <cell r="A65">
            <v>40787</v>
          </cell>
          <cell r="E65">
            <v>6591878179.8400002</v>
          </cell>
          <cell r="F65">
            <v>2205131479.3800001</v>
          </cell>
          <cell r="G65">
            <v>148772961.66</v>
          </cell>
          <cell r="H65">
            <v>405353199.81999999</v>
          </cell>
          <cell r="I65">
            <v>266280262.12</v>
          </cell>
          <cell r="J65">
            <v>254049507.56999999</v>
          </cell>
          <cell r="K65">
            <v>150651246.94</v>
          </cell>
          <cell r="L65">
            <v>807431244.16999996</v>
          </cell>
          <cell r="M65">
            <v>480285311.25</v>
          </cell>
          <cell r="N65">
            <v>2250075</v>
          </cell>
          <cell r="O65">
            <v>1029238</v>
          </cell>
          <cell r="P65">
            <v>42469</v>
          </cell>
          <cell r="Q65">
            <v>120098</v>
          </cell>
          <cell r="R65">
            <v>60693</v>
          </cell>
          <cell r="S65">
            <v>65856</v>
          </cell>
          <cell r="T65">
            <v>46397</v>
          </cell>
          <cell r="U65">
            <v>201216</v>
          </cell>
          <cell r="V65">
            <v>161679</v>
          </cell>
          <cell r="W65">
            <v>2929.63</v>
          </cell>
          <cell r="X65">
            <v>2142.4899999999998</v>
          </cell>
          <cell r="Y65">
            <v>3503.07</v>
          </cell>
          <cell r="Z65">
            <v>3375.2</v>
          </cell>
          <cell r="AA65">
            <v>4387.33</v>
          </cell>
          <cell r="AB65">
            <v>3857.68</v>
          </cell>
          <cell r="AC65">
            <v>3247.01</v>
          </cell>
          <cell r="AD65">
            <v>4012.76</v>
          </cell>
          <cell r="AE65">
            <v>2970.62</v>
          </cell>
          <cell r="AF65">
            <v>165.33</v>
          </cell>
          <cell r="AG65">
            <v>198.81</v>
          </cell>
          <cell r="AH65">
            <v>134.29</v>
          </cell>
          <cell r="AI65">
            <v>234.38</v>
          </cell>
          <cell r="AJ65">
            <v>143.5</v>
          </cell>
          <cell r="AK65">
            <v>393.19</v>
          </cell>
          <cell r="AL65">
            <v>334.13</v>
          </cell>
          <cell r="AM65">
            <v>139.41999999999999</v>
          </cell>
          <cell r="AN65">
            <v>163.66</v>
          </cell>
          <cell r="AO65">
            <v>4997</v>
          </cell>
          <cell r="AP65">
            <v>1454</v>
          </cell>
          <cell r="AQ65">
            <v>223</v>
          </cell>
          <cell r="AR65">
            <v>316</v>
          </cell>
          <cell r="AS65">
            <v>550</v>
          </cell>
          <cell r="AT65">
            <v>579</v>
          </cell>
          <cell r="AU65">
            <v>541</v>
          </cell>
          <cell r="AV65">
            <v>908</v>
          </cell>
          <cell r="AW65">
            <v>741</v>
          </cell>
        </row>
        <row r="66">
          <cell r="A66">
            <v>40878</v>
          </cell>
          <cell r="E66">
            <v>6780328970.9399996</v>
          </cell>
          <cell r="F66">
            <v>2224531052.98</v>
          </cell>
          <cell r="G66">
            <v>158178575.90000001</v>
          </cell>
          <cell r="H66">
            <v>475143448.29000002</v>
          </cell>
          <cell r="I66">
            <v>242749480.38</v>
          </cell>
          <cell r="J66">
            <v>221995507.09999999</v>
          </cell>
          <cell r="K66">
            <v>154696365.81999999</v>
          </cell>
          <cell r="L66">
            <v>834408755.66999996</v>
          </cell>
          <cell r="M66">
            <v>481958763.22000003</v>
          </cell>
          <cell r="N66">
            <v>2315838</v>
          </cell>
          <cell r="O66">
            <v>1058442</v>
          </cell>
          <cell r="P66">
            <v>44718</v>
          </cell>
          <cell r="Q66">
            <v>128143</v>
          </cell>
          <cell r="R66">
            <v>56407</v>
          </cell>
          <cell r="S66">
            <v>61356</v>
          </cell>
          <cell r="T66">
            <v>43143</v>
          </cell>
          <cell r="U66">
            <v>209127</v>
          </cell>
          <cell r="V66">
            <v>162340</v>
          </cell>
          <cell r="W66">
            <v>2927.81</v>
          </cell>
          <cell r="X66">
            <v>2101.6999999999998</v>
          </cell>
          <cell r="Y66">
            <v>3537.24</v>
          </cell>
          <cell r="Z66">
            <v>3707.93</v>
          </cell>
          <cell r="AA66">
            <v>4303.53</v>
          </cell>
          <cell r="AB66">
            <v>3618.16</v>
          </cell>
          <cell r="AC66">
            <v>3585.67</v>
          </cell>
          <cell r="AD66">
            <v>3989.96</v>
          </cell>
          <cell r="AE66">
            <v>2968.82</v>
          </cell>
          <cell r="AF66">
            <v>168.69</v>
          </cell>
          <cell r="AG66">
            <v>199.94</v>
          </cell>
          <cell r="AH66">
            <v>139.35</v>
          </cell>
          <cell r="AI66">
            <v>274.92</v>
          </cell>
          <cell r="AJ66">
            <v>129.34</v>
          </cell>
          <cell r="AK66">
            <v>338.21</v>
          </cell>
          <cell r="AL66">
            <v>349.17</v>
          </cell>
          <cell r="AM66">
            <v>144</v>
          </cell>
          <cell r="AN66">
            <v>188.98</v>
          </cell>
          <cell r="AO66">
            <v>4951</v>
          </cell>
          <cell r="AP66">
            <v>1422</v>
          </cell>
          <cell r="AQ66">
            <v>229</v>
          </cell>
          <cell r="AR66">
            <v>355</v>
          </cell>
          <cell r="AS66">
            <v>741</v>
          </cell>
          <cell r="AT66">
            <v>751</v>
          </cell>
          <cell r="AU66">
            <v>741</v>
          </cell>
          <cell r="AV66">
            <v>1057</v>
          </cell>
          <cell r="AW66">
            <v>857</v>
          </cell>
        </row>
        <row r="67">
          <cell r="A67">
            <v>40969</v>
          </cell>
          <cell r="E67">
            <v>6669765265.29</v>
          </cell>
          <cell r="F67">
            <v>2209283412.6999998</v>
          </cell>
          <cell r="G67">
            <v>166143252.78</v>
          </cell>
          <cell r="H67">
            <v>519716675.11000001</v>
          </cell>
          <cell r="I67">
            <v>223774882.97</v>
          </cell>
          <cell r="J67">
            <v>206981174.38</v>
          </cell>
          <cell r="K67">
            <v>120508758.42</v>
          </cell>
          <cell r="L67">
            <v>789537888.63</v>
          </cell>
          <cell r="M67">
            <v>487664026.13999999</v>
          </cell>
          <cell r="N67">
            <v>2325456</v>
          </cell>
          <cell r="O67">
            <v>1068768</v>
          </cell>
          <cell r="P67">
            <v>45247</v>
          </cell>
          <cell r="Q67">
            <v>142235</v>
          </cell>
          <cell r="R67">
            <v>56590</v>
          </cell>
          <cell r="S67">
            <v>56525</v>
          </cell>
          <cell r="T67">
            <v>46959</v>
          </cell>
          <cell r="U67">
            <v>200033</v>
          </cell>
          <cell r="V67">
            <v>158458</v>
          </cell>
          <cell r="W67">
            <v>2868.15</v>
          </cell>
          <cell r="X67">
            <v>2067.13</v>
          </cell>
          <cell r="Y67">
            <v>3671.89</v>
          </cell>
          <cell r="Z67">
            <v>3653.94</v>
          </cell>
          <cell r="AA67">
            <v>3954.29</v>
          </cell>
          <cell r="AB67">
            <v>3661.75</v>
          </cell>
          <cell r="AC67">
            <v>2566.23</v>
          </cell>
          <cell r="AD67">
            <v>3947.03</v>
          </cell>
          <cell r="AE67">
            <v>3077.56</v>
          </cell>
          <cell r="AF67">
            <v>167.83</v>
          </cell>
          <cell r="AG67">
            <v>202.25</v>
          </cell>
          <cell r="AH67">
            <v>151.24</v>
          </cell>
          <cell r="AI67">
            <v>276.52</v>
          </cell>
          <cell r="AJ67">
            <v>123.23</v>
          </cell>
          <cell r="AK67">
            <v>317.14999999999998</v>
          </cell>
          <cell r="AL67">
            <v>270.95</v>
          </cell>
          <cell r="AM67">
            <v>135.63</v>
          </cell>
          <cell r="AN67">
            <v>194.74</v>
          </cell>
          <cell r="AO67">
            <v>4995</v>
          </cell>
          <cell r="AP67">
            <v>1436</v>
          </cell>
          <cell r="AQ67">
            <v>227</v>
          </cell>
          <cell r="AR67">
            <v>368</v>
          </cell>
          <cell r="AS67">
            <v>617</v>
          </cell>
          <cell r="AT67">
            <v>641</v>
          </cell>
          <cell r="AU67">
            <v>577</v>
          </cell>
          <cell r="AV67">
            <v>1026</v>
          </cell>
          <cell r="AW67">
            <v>948</v>
          </cell>
        </row>
        <row r="68">
          <cell r="A68">
            <v>41061</v>
          </cell>
          <cell r="E68">
            <v>6645823531.0200014</v>
          </cell>
          <cell r="F68">
            <v>2222038498.1199999</v>
          </cell>
          <cell r="G68">
            <v>150196557.83000001</v>
          </cell>
          <cell r="H68">
            <v>579298752.13999999</v>
          </cell>
          <cell r="I68">
            <v>215320658.90000001</v>
          </cell>
          <cell r="J68">
            <v>231626438.58000001</v>
          </cell>
          <cell r="K68">
            <v>128059098.11</v>
          </cell>
          <cell r="L68">
            <v>789519214.79999995</v>
          </cell>
          <cell r="M68">
            <v>481348501.64999998</v>
          </cell>
          <cell r="N68">
            <v>2347401</v>
          </cell>
          <cell r="O68">
            <v>1078860</v>
          </cell>
          <cell r="P68">
            <v>44947</v>
          </cell>
          <cell r="Q68">
            <v>157386</v>
          </cell>
          <cell r="R68">
            <v>58180</v>
          </cell>
          <cell r="S68">
            <v>59425</v>
          </cell>
          <cell r="T68">
            <v>48869</v>
          </cell>
          <cell r="U68">
            <v>195015</v>
          </cell>
          <cell r="V68">
            <v>156519</v>
          </cell>
          <cell r="W68">
            <v>2831.14</v>
          </cell>
          <cell r="X68">
            <v>2059.62</v>
          </cell>
          <cell r="Y68">
            <v>3341.61</v>
          </cell>
          <cell r="Z68">
            <v>3680.76</v>
          </cell>
          <cell r="AA68">
            <v>3700.95</v>
          </cell>
          <cell r="AB68">
            <v>3897.77</v>
          </cell>
          <cell r="AC68">
            <v>2620.46</v>
          </cell>
          <cell r="AD68">
            <v>4048.5</v>
          </cell>
          <cell r="AE68">
            <v>3075.33</v>
          </cell>
          <cell r="AF68">
            <v>169.93</v>
          </cell>
          <cell r="AG68">
            <v>200.91</v>
          </cell>
          <cell r="AH68">
            <v>150.62</v>
          </cell>
          <cell r="AI68">
            <v>267.68</v>
          </cell>
          <cell r="AJ68">
            <v>113.36</v>
          </cell>
          <cell r="AK68">
            <v>269.93</v>
          </cell>
          <cell r="AL68">
            <v>301.77</v>
          </cell>
          <cell r="AM68">
            <v>135.84</v>
          </cell>
          <cell r="AN68">
            <v>204.9</v>
          </cell>
          <cell r="AO68">
            <v>5016</v>
          </cell>
          <cell r="AP68">
            <v>1432</v>
          </cell>
          <cell r="AQ68">
            <v>222</v>
          </cell>
          <cell r="AR68">
            <v>388</v>
          </cell>
          <cell r="AS68">
            <v>486</v>
          </cell>
          <cell r="AT68">
            <v>441</v>
          </cell>
          <cell r="AU68">
            <v>240</v>
          </cell>
          <cell r="AV68">
            <v>976</v>
          </cell>
          <cell r="AW68">
            <v>928</v>
          </cell>
        </row>
        <row r="69">
          <cell r="A69">
            <v>41153</v>
          </cell>
          <cell r="E69">
            <v>6590535233.4200001</v>
          </cell>
          <cell r="F69">
            <v>2245122314.3200002</v>
          </cell>
          <cell r="G69">
            <v>150997087.25999999</v>
          </cell>
          <cell r="H69">
            <v>620500905.46000004</v>
          </cell>
          <cell r="I69">
            <v>203374252.28</v>
          </cell>
          <cell r="J69">
            <v>240778794.75999999</v>
          </cell>
          <cell r="K69">
            <v>131075653.27</v>
          </cell>
          <cell r="L69">
            <v>765692399.36000001</v>
          </cell>
          <cell r="M69">
            <v>473506900.51999998</v>
          </cell>
          <cell r="N69">
            <v>2336092</v>
          </cell>
          <cell r="O69">
            <v>1079712</v>
          </cell>
          <cell r="P69">
            <v>44465</v>
          </cell>
          <cell r="Q69">
            <v>165570</v>
          </cell>
          <cell r="R69">
            <v>56907</v>
          </cell>
          <cell r="S69">
            <v>59233</v>
          </cell>
          <cell r="T69">
            <v>48048</v>
          </cell>
          <cell r="U69">
            <v>190156</v>
          </cell>
          <cell r="V69">
            <v>155017</v>
          </cell>
          <cell r="W69">
            <v>2821.18</v>
          </cell>
          <cell r="X69">
            <v>2079.37</v>
          </cell>
          <cell r="Y69">
            <v>3395.86</v>
          </cell>
          <cell r="Z69">
            <v>3747.67</v>
          </cell>
          <cell r="AA69">
            <v>3573.78</v>
          </cell>
          <cell r="AB69">
            <v>4064.93</v>
          </cell>
          <cell r="AC69">
            <v>2728</v>
          </cell>
          <cell r="AD69">
            <v>4026.66</v>
          </cell>
          <cell r="AE69">
            <v>3054.55</v>
          </cell>
          <cell r="AF69">
            <v>170.69</v>
          </cell>
          <cell r="AG69">
            <v>197.37</v>
          </cell>
          <cell r="AH69">
            <v>161.24</v>
          </cell>
          <cell r="AI69">
            <v>272.58999999999997</v>
          </cell>
          <cell r="AJ69">
            <v>112.17</v>
          </cell>
          <cell r="AK69">
            <v>294.87</v>
          </cell>
          <cell r="AL69">
            <v>310.35000000000002</v>
          </cell>
          <cell r="AM69">
            <v>134.65</v>
          </cell>
          <cell r="AN69">
            <v>199.78</v>
          </cell>
          <cell r="AO69">
            <v>5121</v>
          </cell>
          <cell r="AP69">
            <v>1451</v>
          </cell>
          <cell r="AQ69">
            <v>235</v>
          </cell>
          <cell r="AR69">
            <v>426</v>
          </cell>
          <cell r="AS69">
            <v>185</v>
          </cell>
          <cell r="AT69">
            <v>642</v>
          </cell>
          <cell r="AU69">
            <v>126</v>
          </cell>
          <cell r="AV69">
            <v>690</v>
          </cell>
          <cell r="AW69">
            <v>625</v>
          </cell>
        </row>
        <row r="70">
          <cell r="A70">
            <v>41244</v>
          </cell>
          <cell r="E70">
            <v>6342136162.3900003</v>
          </cell>
          <cell r="F70">
            <v>2223735026.4299998</v>
          </cell>
          <cell r="G70">
            <v>136078768.41</v>
          </cell>
          <cell r="H70">
            <v>685768138.79999995</v>
          </cell>
          <cell r="I70">
            <v>215270983.12</v>
          </cell>
          <cell r="J70">
            <v>226713770.72</v>
          </cell>
          <cell r="K70">
            <v>123707753</v>
          </cell>
          <cell r="L70">
            <v>662751217.47000003</v>
          </cell>
          <cell r="M70">
            <v>477643191.66000003</v>
          </cell>
          <cell r="N70">
            <v>2287809</v>
          </cell>
          <cell r="O70">
            <v>1066055</v>
          </cell>
          <cell r="P70">
            <v>42944</v>
          </cell>
          <cell r="Q70">
            <v>175826</v>
          </cell>
          <cell r="R70">
            <v>57388</v>
          </cell>
          <cell r="S70">
            <v>60002</v>
          </cell>
          <cell r="T70">
            <v>48126</v>
          </cell>
          <cell r="U70">
            <v>174201</v>
          </cell>
          <cell r="V70">
            <v>154540</v>
          </cell>
          <cell r="W70">
            <v>2772.14</v>
          </cell>
          <cell r="X70">
            <v>2085.9499999999998</v>
          </cell>
          <cell r="Y70">
            <v>3168.76</v>
          </cell>
          <cell r="Z70">
            <v>3900.27</v>
          </cell>
          <cell r="AA70">
            <v>3751.13</v>
          </cell>
          <cell r="AB70">
            <v>3778.41</v>
          </cell>
          <cell r="AC70">
            <v>2570.48</v>
          </cell>
          <cell r="AD70">
            <v>3804.51</v>
          </cell>
          <cell r="AE70">
            <v>3090.74</v>
          </cell>
          <cell r="AF70">
            <v>165.78</v>
          </cell>
          <cell r="AG70">
            <v>196.79</v>
          </cell>
          <cell r="AH70">
            <v>151.29</v>
          </cell>
          <cell r="AI70">
            <v>265.63</v>
          </cell>
          <cell r="AJ70">
            <v>116.98</v>
          </cell>
          <cell r="AK70">
            <v>282.02999999999997</v>
          </cell>
          <cell r="AL70">
            <v>278.31</v>
          </cell>
          <cell r="AM70">
            <v>122.34</v>
          </cell>
          <cell r="AN70">
            <v>185.1</v>
          </cell>
          <cell r="AO70">
            <v>5205</v>
          </cell>
          <cell r="AP70">
            <v>1488</v>
          </cell>
          <cell r="AQ70">
            <v>235</v>
          </cell>
          <cell r="AR70">
            <v>414</v>
          </cell>
          <cell r="AS70">
            <v>179</v>
          </cell>
          <cell r="AT70">
            <v>677</v>
          </cell>
          <cell r="AU70">
            <v>77</v>
          </cell>
          <cell r="AV70">
            <v>801</v>
          </cell>
          <cell r="AW70">
            <v>652</v>
          </cell>
        </row>
        <row r="71">
          <cell r="A71">
            <v>41334</v>
          </cell>
          <cell r="E71">
            <v>6398343415.9399996</v>
          </cell>
          <cell r="F71">
            <v>2184187939.7199998</v>
          </cell>
          <cell r="G71">
            <v>131924387.03</v>
          </cell>
          <cell r="H71">
            <v>730443638.11000001</v>
          </cell>
          <cell r="I71">
            <v>200539440.97</v>
          </cell>
          <cell r="J71">
            <v>236159300.61000001</v>
          </cell>
          <cell r="K71">
            <v>132988176.52</v>
          </cell>
          <cell r="L71">
            <v>614992037.14999998</v>
          </cell>
          <cell r="M71">
            <v>470044928.25999999</v>
          </cell>
          <cell r="N71">
            <v>2306459</v>
          </cell>
          <cell r="O71">
            <v>1066390</v>
          </cell>
          <cell r="P71">
            <v>41425</v>
          </cell>
          <cell r="Q71">
            <v>190560</v>
          </cell>
          <cell r="R71">
            <v>58205</v>
          </cell>
          <cell r="S71">
            <v>62688</v>
          </cell>
          <cell r="T71">
            <v>45221</v>
          </cell>
          <cell r="U71">
            <v>170937</v>
          </cell>
          <cell r="V71">
            <v>160302</v>
          </cell>
          <cell r="W71">
            <v>2774.1</v>
          </cell>
          <cell r="X71">
            <v>2048.21</v>
          </cell>
          <cell r="Y71">
            <v>3184.65</v>
          </cell>
          <cell r="Z71">
            <v>3833.13</v>
          </cell>
          <cell r="AA71">
            <v>3445.4</v>
          </cell>
          <cell r="AB71">
            <v>3767.21</v>
          </cell>
          <cell r="AC71">
            <v>2940.83</v>
          </cell>
          <cell r="AD71">
            <v>3597.76</v>
          </cell>
          <cell r="AE71">
            <v>2932.25</v>
          </cell>
          <cell r="AF71">
            <v>165.84</v>
          </cell>
          <cell r="AG71">
            <v>190.41</v>
          </cell>
          <cell r="AH71">
            <v>139.26</v>
          </cell>
          <cell r="AI71">
            <v>315.44</v>
          </cell>
          <cell r="AJ71">
            <v>100.47</v>
          </cell>
          <cell r="AK71">
            <v>318.31</v>
          </cell>
          <cell r="AL71">
            <v>299.06</v>
          </cell>
          <cell r="AM71">
            <v>121.71</v>
          </cell>
          <cell r="AN71">
            <v>172.35</v>
          </cell>
          <cell r="AO71">
            <v>5211</v>
          </cell>
          <cell r="AP71">
            <v>1514</v>
          </cell>
          <cell r="AQ71">
            <v>235</v>
          </cell>
          <cell r="AR71">
            <v>438</v>
          </cell>
          <cell r="AS71">
            <v>181</v>
          </cell>
          <cell r="AT71">
            <v>767</v>
          </cell>
          <cell r="AU71">
            <v>103</v>
          </cell>
          <cell r="AV71">
            <v>761</v>
          </cell>
          <cell r="AW71">
            <v>597</v>
          </cell>
        </row>
        <row r="72">
          <cell r="A72">
            <v>41426</v>
          </cell>
          <cell r="E72">
            <v>6431127996.1300001</v>
          </cell>
          <cell r="F72">
            <v>2194808557.4899998</v>
          </cell>
          <cell r="G72">
            <v>135988816.43000001</v>
          </cell>
          <cell r="H72">
            <v>721482953.52999997</v>
          </cell>
          <cell r="I72">
            <v>229327561.68000001</v>
          </cell>
          <cell r="J72">
            <v>217988352.75</v>
          </cell>
          <cell r="K72">
            <v>128939908.02</v>
          </cell>
          <cell r="L72">
            <v>600536444.35000002</v>
          </cell>
          <cell r="M72">
            <v>504787995.44</v>
          </cell>
          <cell r="N72">
            <v>2349369</v>
          </cell>
          <cell r="O72">
            <v>1083650</v>
          </cell>
          <cell r="P72">
            <v>41234</v>
          </cell>
          <cell r="Q72">
            <v>204045</v>
          </cell>
          <cell r="R72">
            <v>59860</v>
          </cell>
          <cell r="S72">
            <v>61648</v>
          </cell>
          <cell r="T72">
            <v>46037</v>
          </cell>
          <cell r="U72">
            <v>170688</v>
          </cell>
          <cell r="V72">
            <v>164183</v>
          </cell>
          <cell r="W72">
            <v>2737.39</v>
          </cell>
          <cell r="X72">
            <v>2025.39</v>
          </cell>
          <cell r="Y72">
            <v>3297.96</v>
          </cell>
          <cell r="Z72">
            <v>3535.9</v>
          </cell>
          <cell r="AA72">
            <v>3831.05</v>
          </cell>
          <cell r="AB72">
            <v>3536.02</v>
          </cell>
          <cell r="AC72">
            <v>2800.8</v>
          </cell>
          <cell r="AD72">
            <v>3518.33</v>
          </cell>
          <cell r="AE72">
            <v>3074.55</v>
          </cell>
          <cell r="AF72">
            <v>168.29</v>
          </cell>
          <cell r="AG72">
            <v>190.62</v>
          </cell>
          <cell r="AH72">
            <v>133.82</v>
          </cell>
          <cell r="AI72">
            <v>293.95999999999998</v>
          </cell>
          <cell r="AJ72">
            <v>112.29</v>
          </cell>
          <cell r="AK72">
            <v>346.27</v>
          </cell>
          <cell r="AL72">
            <v>274.73</v>
          </cell>
          <cell r="AM72">
            <v>124.51</v>
          </cell>
          <cell r="AN72">
            <v>189.82</v>
          </cell>
          <cell r="AO72">
            <v>5327</v>
          </cell>
          <cell r="AP72">
            <v>1523</v>
          </cell>
          <cell r="AQ72">
            <v>237</v>
          </cell>
          <cell r="AR72">
            <v>488</v>
          </cell>
          <cell r="AS72">
            <v>193</v>
          </cell>
          <cell r="AT72">
            <v>685</v>
          </cell>
          <cell r="AU72">
            <v>137</v>
          </cell>
          <cell r="AV72">
            <v>850</v>
          </cell>
          <cell r="AW72">
            <v>558</v>
          </cell>
        </row>
        <row r="73">
          <cell r="A73">
            <v>41518</v>
          </cell>
          <cell r="E73">
            <v>6543973325.1599998</v>
          </cell>
          <cell r="F73">
            <v>2270730511.54</v>
          </cell>
          <cell r="G73">
            <v>129916524.06</v>
          </cell>
          <cell r="H73">
            <v>732310520.69000006</v>
          </cell>
          <cell r="I73">
            <v>243642101.88999999</v>
          </cell>
          <cell r="J73">
            <v>209552114.12</v>
          </cell>
          <cell r="K73">
            <v>133193119.19</v>
          </cell>
          <cell r="L73">
            <v>586750274.03999996</v>
          </cell>
          <cell r="M73">
            <v>562223135.08000004</v>
          </cell>
          <cell r="N73">
            <v>2382978</v>
          </cell>
          <cell r="O73">
            <v>1094892</v>
          </cell>
          <cell r="P73">
            <v>40952</v>
          </cell>
          <cell r="Q73">
            <v>218459</v>
          </cell>
          <cell r="R73">
            <v>61106</v>
          </cell>
          <cell r="S73">
            <v>62739</v>
          </cell>
          <cell r="T73">
            <v>46852</v>
          </cell>
          <cell r="U73">
            <v>173380</v>
          </cell>
          <cell r="V73">
            <v>167046</v>
          </cell>
          <cell r="W73">
            <v>2746.13</v>
          </cell>
          <cell r="X73">
            <v>2073.9299999999998</v>
          </cell>
          <cell r="Y73">
            <v>3172.38</v>
          </cell>
          <cell r="Z73">
            <v>3352.16</v>
          </cell>
          <cell r="AA73">
            <v>3987.17</v>
          </cell>
          <cell r="AB73">
            <v>3340.06</v>
          </cell>
          <cell r="AC73">
            <v>2842.85</v>
          </cell>
          <cell r="AD73">
            <v>3384.19</v>
          </cell>
          <cell r="AE73">
            <v>3365.69</v>
          </cell>
          <cell r="AF73">
            <v>167.65</v>
          </cell>
          <cell r="AG73">
            <v>185.43</v>
          </cell>
          <cell r="AH73">
            <v>124.83</v>
          </cell>
          <cell r="AI73">
            <v>305.95</v>
          </cell>
          <cell r="AJ73">
            <v>106.92</v>
          </cell>
          <cell r="AK73">
            <v>293.82</v>
          </cell>
          <cell r="AL73">
            <v>279.11</v>
          </cell>
          <cell r="AM73">
            <v>123</v>
          </cell>
          <cell r="AN73">
            <v>196.55</v>
          </cell>
          <cell r="AO73">
            <v>6248</v>
          </cell>
          <cell r="AP73">
            <v>1757</v>
          </cell>
          <cell r="AQ73">
            <v>296</v>
          </cell>
          <cell r="AR73">
            <v>556</v>
          </cell>
          <cell r="AS73">
            <v>128</v>
          </cell>
          <cell r="AT73">
            <v>533</v>
          </cell>
          <cell r="AU73">
            <v>185</v>
          </cell>
          <cell r="AV73">
            <v>823</v>
          </cell>
          <cell r="AW73">
            <v>585</v>
          </cell>
        </row>
        <row r="74">
          <cell r="A74">
            <v>41609</v>
          </cell>
          <cell r="E74">
            <v>6579562171.9200001</v>
          </cell>
          <cell r="F74">
            <v>2231689104.3699999</v>
          </cell>
          <cell r="G74">
            <v>146831162.05000001</v>
          </cell>
          <cell r="H74">
            <v>693577916.01999998</v>
          </cell>
          <cell r="I74">
            <v>258883797.83000001</v>
          </cell>
          <cell r="J74">
            <v>214154878.63999999</v>
          </cell>
          <cell r="K74">
            <v>132175457.08</v>
          </cell>
          <cell r="L74">
            <v>611881890.79999995</v>
          </cell>
          <cell r="M74">
            <v>582368934.71000004</v>
          </cell>
          <cell r="N74">
            <v>2421446</v>
          </cell>
          <cell r="O74">
            <v>1109666</v>
          </cell>
          <cell r="P74">
            <v>42002</v>
          </cell>
          <cell r="Q74">
            <v>218267</v>
          </cell>
          <cell r="R74">
            <v>64339</v>
          </cell>
          <cell r="S74">
            <v>65302</v>
          </cell>
          <cell r="T74">
            <v>48833</v>
          </cell>
          <cell r="U74">
            <v>175987</v>
          </cell>
          <cell r="V74">
            <v>176462</v>
          </cell>
          <cell r="W74">
            <v>2717.2</v>
          </cell>
          <cell r="X74">
            <v>2011.14</v>
          </cell>
          <cell r="Y74">
            <v>3495.85</v>
          </cell>
          <cell r="Z74">
            <v>3177.66</v>
          </cell>
          <cell r="AA74">
            <v>4023.73</v>
          </cell>
          <cell r="AB74">
            <v>3279.46</v>
          </cell>
          <cell r="AC74">
            <v>2706.68</v>
          </cell>
          <cell r="AD74">
            <v>3476.87</v>
          </cell>
          <cell r="AE74">
            <v>3300.26</v>
          </cell>
          <cell r="AF74">
            <v>162.15</v>
          </cell>
          <cell r="AG74">
            <v>176.52</v>
          </cell>
          <cell r="AH74">
            <v>123.28</v>
          </cell>
          <cell r="AI74">
            <v>295.19</v>
          </cell>
          <cell r="AJ74">
            <v>109.73</v>
          </cell>
          <cell r="AK74">
            <v>264.60000000000002</v>
          </cell>
          <cell r="AL74">
            <v>269.75</v>
          </cell>
          <cell r="AM74">
            <v>129.83000000000001</v>
          </cell>
          <cell r="AN74">
            <v>173.45</v>
          </cell>
          <cell r="AO74">
            <v>7285</v>
          </cell>
          <cell r="AP74">
            <v>2010</v>
          </cell>
          <cell r="AQ74">
            <v>393</v>
          </cell>
          <cell r="AR74">
            <v>648</v>
          </cell>
          <cell r="AS74">
            <v>161</v>
          </cell>
          <cell r="AT74">
            <v>440</v>
          </cell>
          <cell r="AU74">
            <v>174</v>
          </cell>
          <cell r="AV74">
            <v>710</v>
          </cell>
          <cell r="AW74">
            <v>430</v>
          </cell>
        </row>
        <row r="75">
          <cell r="A75">
            <v>41699</v>
          </cell>
          <cell r="E75">
            <v>6720003564.6700001</v>
          </cell>
          <cell r="F75">
            <v>2160074157.04</v>
          </cell>
          <cell r="G75">
            <v>162180350.27000001</v>
          </cell>
          <cell r="H75">
            <v>770756393.25999999</v>
          </cell>
          <cell r="I75">
            <v>336639350.69</v>
          </cell>
          <cell r="J75">
            <v>188252066.94999999</v>
          </cell>
          <cell r="K75">
            <v>138538224.47999999</v>
          </cell>
          <cell r="L75">
            <v>661031993.63</v>
          </cell>
          <cell r="M75">
            <v>688540828.17999995</v>
          </cell>
          <cell r="N75">
            <v>2483725</v>
          </cell>
          <cell r="O75">
            <v>1125456</v>
          </cell>
          <cell r="P75">
            <v>44383</v>
          </cell>
          <cell r="Q75">
            <v>229566</v>
          </cell>
          <cell r="R75">
            <v>70310</v>
          </cell>
          <cell r="S75">
            <v>67826</v>
          </cell>
          <cell r="T75">
            <v>51236</v>
          </cell>
          <cell r="U75">
            <v>184069</v>
          </cell>
          <cell r="V75">
            <v>185963</v>
          </cell>
          <cell r="W75">
            <v>2705.61</v>
          </cell>
          <cell r="X75">
            <v>1919.29</v>
          </cell>
          <cell r="Y75">
            <v>3654.12</v>
          </cell>
          <cell r="Z75">
            <v>3357.45</v>
          </cell>
          <cell r="AA75">
            <v>4787.93</v>
          </cell>
          <cell r="AB75">
            <v>2775.53</v>
          </cell>
          <cell r="AC75">
            <v>2703.94</v>
          </cell>
          <cell r="AD75">
            <v>3591.23</v>
          </cell>
          <cell r="AE75">
            <v>3702.58</v>
          </cell>
          <cell r="AF75">
            <v>161.21</v>
          </cell>
          <cell r="AG75">
            <v>180.87</v>
          </cell>
          <cell r="AH75">
            <v>113.43</v>
          </cell>
          <cell r="AI75">
            <v>248.91</v>
          </cell>
          <cell r="AJ75">
            <v>125.88</v>
          </cell>
          <cell r="AK75">
            <v>182.57</v>
          </cell>
          <cell r="AL75">
            <v>268.92</v>
          </cell>
          <cell r="AM75">
            <v>133.53</v>
          </cell>
          <cell r="AN75">
            <v>190.15</v>
          </cell>
          <cell r="AO75">
            <v>8598</v>
          </cell>
          <cell r="AP75">
            <v>2345</v>
          </cell>
          <cell r="AQ75">
            <v>503</v>
          </cell>
          <cell r="AR75">
            <v>732</v>
          </cell>
          <cell r="AS75">
            <v>151</v>
          </cell>
          <cell r="AT75">
            <v>327</v>
          </cell>
          <cell r="AU75">
            <v>132</v>
          </cell>
          <cell r="AV75">
            <v>694</v>
          </cell>
          <cell r="AW75">
            <v>447</v>
          </cell>
        </row>
        <row r="76">
          <cell r="A76">
            <v>41791</v>
          </cell>
          <cell r="E76">
            <v>6822753018.79</v>
          </cell>
          <cell r="F76">
            <v>2096323131.27</v>
          </cell>
          <cell r="G76">
            <v>167957323.41</v>
          </cell>
          <cell r="H76">
            <v>833546528.16999996</v>
          </cell>
          <cell r="I76">
            <v>364491851.22000003</v>
          </cell>
          <cell r="J76">
            <v>201856538.66999999</v>
          </cell>
          <cell r="K76">
            <v>138970921.75</v>
          </cell>
          <cell r="L76">
            <v>677707096.07000005</v>
          </cell>
          <cell r="M76">
            <v>697575349.30999994</v>
          </cell>
          <cell r="N76">
            <v>2504453</v>
          </cell>
          <cell r="O76">
            <v>1127148</v>
          </cell>
          <cell r="P76">
            <v>44832</v>
          </cell>
          <cell r="Q76">
            <v>234544</v>
          </cell>
          <cell r="R76">
            <v>73476</v>
          </cell>
          <cell r="S76">
            <v>71244</v>
          </cell>
          <cell r="T76">
            <v>50464</v>
          </cell>
          <cell r="U76">
            <v>186262</v>
          </cell>
          <cell r="V76">
            <v>191619</v>
          </cell>
          <cell r="W76">
            <v>2724.25</v>
          </cell>
          <cell r="X76">
            <v>1859.85</v>
          </cell>
          <cell r="Y76">
            <v>3746.41</v>
          </cell>
          <cell r="Z76">
            <v>3553.9</v>
          </cell>
          <cell r="AA76">
            <v>4960.7</v>
          </cell>
          <cell r="AB76">
            <v>2833.32</v>
          </cell>
          <cell r="AC76">
            <v>2753.87</v>
          </cell>
          <cell r="AD76">
            <v>3638.47</v>
          </cell>
          <cell r="AE76">
            <v>3640.43</v>
          </cell>
          <cell r="AF76">
            <v>153.59</v>
          </cell>
          <cell r="AG76">
            <v>173.13</v>
          </cell>
          <cell r="AH76">
            <v>108.02</v>
          </cell>
          <cell r="AI76">
            <v>277.72000000000003</v>
          </cell>
          <cell r="AJ76">
            <v>105.77</v>
          </cell>
          <cell r="AK76">
            <v>184.12</v>
          </cell>
          <cell r="AL76">
            <v>267.89</v>
          </cell>
          <cell r="AM76">
            <v>137.54</v>
          </cell>
          <cell r="AN76">
            <v>163.43</v>
          </cell>
          <cell r="AO76">
            <v>9560</v>
          </cell>
          <cell r="AP76">
            <v>2552</v>
          </cell>
          <cell r="AQ76">
            <v>628</v>
          </cell>
          <cell r="AR76">
            <v>789</v>
          </cell>
          <cell r="AS76">
            <v>145</v>
          </cell>
          <cell r="AT76">
            <v>386</v>
          </cell>
          <cell r="AU76">
            <v>161</v>
          </cell>
          <cell r="AV76">
            <v>732</v>
          </cell>
          <cell r="AW76">
            <v>704</v>
          </cell>
        </row>
        <row r="77">
          <cell r="A77">
            <v>41883</v>
          </cell>
          <cell r="E77">
            <v>6824233383.4799995</v>
          </cell>
          <cell r="F77">
            <v>1965766472.96</v>
          </cell>
          <cell r="G77">
            <v>169712542.06999999</v>
          </cell>
          <cell r="H77">
            <v>869532618.19000006</v>
          </cell>
          <cell r="I77">
            <v>374662815.07999998</v>
          </cell>
          <cell r="J77">
            <v>205542979.19</v>
          </cell>
          <cell r="K77">
            <v>144151750.86000001</v>
          </cell>
          <cell r="L77">
            <v>720054519.51999998</v>
          </cell>
          <cell r="M77">
            <v>673614067.70000005</v>
          </cell>
          <cell r="N77">
            <v>2515057</v>
          </cell>
          <cell r="O77">
            <v>1132416</v>
          </cell>
          <cell r="P77">
            <v>45057</v>
          </cell>
          <cell r="Q77">
            <v>232060</v>
          </cell>
          <cell r="R77">
            <v>74609</v>
          </cell>
          <cell r="S77">
            <v>72895</v>
          </cell>
          <cell r="T77">
            <v>50727</v>
          </cell>
          <cell r="U77">
            <v>186458</v>
          </cell>
          <cell r="V77">
            <v>192473</v>
          </cell>
          <cell r="W77">
            <v>2713.35</v>
          </cell>
          <cell r="X77">
            <v>1735.9</v>
          </cell>
          <cell r="Y77">
            <v>3766.6</v>
          </cell>
          <cell r="Z77">
            <v>3747.02</v>
          </cell>
          <cell r="AA77">
            <v>5021.6899999999996</v>
          </cell>
          <cell r="AB77">
            <v>2819.73</v>
          </cell>
          <cell r="AC77">
            <v>2841.69</v>
          </cell>
          <cell r="AD77">
            <v>3861.75</v>
          </cell>
          <cell r="AE77">
            <v>3499.79</v>
          </cell>
          <cell r="AF77">
            <v>150.69</v>
          </cell>
          <cell r="AG77">
            <v>169.56</v>
          </cell>
          <cell r="AH77">
            <v>118.52</v>
          </cell>
          <cell r="AI77">
            <v>286.16000000000003</v>
          </cell>
          <cell r="AJ77">
            <v>103.44</v>
          </cell>
          <cell r="AK77">
            <v>161.08000000000001</v>
          </cell>
          <cell r="AL77">
            <v>256.82</v>
          </cell>
          <cell r="AM77">
            <v>141.97999999999999</v>
          </cell>
          <cell r="AN77">
            <v>158.43</v>
          </cell>
          <cell r="AO77">
            <v>9608</v>
          </cell>
          <cell r="AP77">
            <v>2490</v>
          </cell>
          <cell r="AQ77">
            <v>689</v>
          </cell>
          <cell r="AR77">
            <v>810</v>
          </cell>
          <cell r="AS77">
            <v>132</v>
          </cell>
          <cell r="AT77">
            <v>383</v>
          </cell>
          <cell r="AU77">
            <v>197</v>
          </cell>
          <cell r="AV77">
            <v>688</v>
          </cell>
          <cell r="AW77">
            <v>681</v>
          </cell>
        </row>
        <row r="78">
          <cell r="A78">
            <v>41974</v>
          </cell>
          <cell r="E78">
            <v>7388171620.3999996</v>
          </cell>
          <cell r="F78">
            <v>2044170003.0699999</v>
          </cell>
          <cell r="G78">
            <v>191288686.02000001</v>
          </cell>
          <cell r="H78">
            <v>1025321635.74</v>
          </cell>
          <cell r="I78">
            <v>407919299.24000001</v>
          </cell>
          <cell r="J78">
            <v>199351973.36000001</v>
          </cell>
          <cell r="K78">
            <v>145445338.71000001</v>
          </cell>
          <cell r="L78">
            <v>784129249.72000003</v>
          </cell>
          <cell r="M78">
            <v>762492223.24000001</v>
          </cell>
          <cell r="N78">
            <v>2566239</v>
          </cell>
          <cell r="O78">
            <v>1143098</v>
          </cell>
          <cell r="P78">
            <v>44495</v>
          </cell>
          <cell r="Q78">
            <v>253473</v>
          </cell>
          <cell r="R78">
            <v>75231</v>
          </cell>
          <cell r="S78">
            <v>74879</v>
          </cell>
          <cell r="T78">
            <v>51188</v>
          </cell>
          <cell r="U78">
            <v>188105</v>
          </cell>
          <cell r="V78">
            <v>198532</v>
          </cell>
          <cell r="W78">
            <v>2878.99</v>
          </cell>
          <cell r="X78">
            <v>1788.27</v>
          </cell>
          <cell r="Y78">
            <v>4299.07</v>
          </cell>
          <cell r="Z78">
            <v>4045.09</v>
          </cell>
          <cell r="AA78">
            <v>5422.21</v>
          </cell>
          <cell r="AB78">
            <v>2662.33</v>
          </cell>
          <cell r="AC78">
            <v>2841.39</v>
          </cell>
          <cell r="AD78">
            <v>4168.57</v>
          </cell>
          <cell r="AE78">
            <v>3840.64</v>
          </cell>
          <cell r="AF78">
            <v>159.38999999999999</v>
          </cell>
          <cell r="AG78">
            <v>170.16</v>
          </cell>
          <cell r="AH78">
            <v>124.02</v>
          </cell>
          <cell r="AI78">
            <v>305.02999999999997</v>
          </cell>
          <cell r="AJ78">
            <v>105.8</v>
          </cell>
          <cell r="AK78">
            <v>149.97</v>
          </cell>
          <cell r="AL78">
            <v>256.57</v>
          </cell>
          <cell r="AM78">
            <v>142.63</v>
          </cell>
          <cell r="AN78">
            <v>184.05</v>
          </cell>
          <cell r="AO78">
            <v>10033</v>
          </cell>
          <cell r="AP78">
            <v>2696</v>
          </cell>
          <cell r="AQ78">
            <v>718</v>
          </cell>
          <cell r="AR78">
            <v>812</v>
          </cell>
          <cell r="AS78">
            <v>155</v>
          </cell>
          <cell r="AT78">
            <v>370</v>
          </cell>
          <cell r="AU78">
            <v>207</v>
          </cell>
          <cell r="AV78">
            <v>572</v>
          </cell>
          <cell r="AW78">
            <v>594</v>
          </cell>
        </row>
        <row r="79">
          <cell r="A79">
            <v>42064</v>
          </cell>
          <cell r="E79">
            <v>8154768457.3299999</v>
          </cell>
          <cell r="F79">
            <v>2191016165.2600002</v>
          </cell>
          <cell r="G79">
            <v>205396865.99000001</v>
          </cell>
          <cell r="H79">
            <v>1242700265.8299999</v>
          </cell>
          <cell r="I79">
            <v>453129773.82999998</v>
          </cell>
          <cell r="J79">
            <v>191220837.69999999</v>
          </cell>
          <cell r="K79">
            <v>142264828.24000001</v>
          </cell>
          <cell r="L79">
            <v>919509805.96000004</v>
          </cell>
          <cell r="M79">
            <v>800654482.76999998</v>
          </cell>
          <cell r="N79">
            <v>2644890</v>
          </cell>
          <cell r="O79">
            <v>1162136</v>
          </cell>
          <cell r="P79">
            <v>44794</v>
          </cell>
          <cell r="Q79">
            <v>276633</v>
          </cell>
          <cell r="R79">
            <v>77847</v>
          </cell>
          <cell r="S79">
            <v>77175</v>
          </cell>
          <cell r="T79">
            <v>53427</v>
          </cell>
          <cell r="U79">
            <v>191888</v>
          </cell>
          <cell r="V79">
            <v>206704</v>
          </cell>
          <cell r="W79">
            <v>3083.22</v>
          </cell>
          <cell r="X79">
            <v>1885.34</v>
          </cell>
          <cell r="Y79">
            <v>4585.37</v>
          </cell>
          <cell r="Z79">
            <v>4492.24</v>
          </cell>
          <cell r="AA79">
            <v>5820.77</v>
          </cell>
          <cell r="AB79">
            <v>2477.75</v>
          </cell>
          <cell r="AC79">
            <v>2662.8</v>
          </cell>
          <cell r="AD79">
            <v>4791.8999999999996</v>
          </cell>
          <cell r="AE79">
            <v>3873.44</v>
          </cell>
          <cell r="AF79">
            <v>171.21</v>
          </cell>
          <cell r="AG79">
            <v>177.4</v>
          </cell>
          <cell r="AH79">
            <v>141.91999999999999</v>
          </cell>
          <cell r="AI79">
            <v>400.07</v>
          </cell>
          <cell r="AJ79">
            <v>112.11</v>
          </cell>
          <cell r="AK79">
            <v>149.9</v>
          </cell>
          <cell r="AL79">
            <v>238.66</v>
          </cell>
          <cell r="AM79">
            <v>164.24</v>
          </cell>
          <cell r="AN79">
            <v>195.96</v>
          </cell>
          <cell r="AO79">
            <v>10146</v>
          </cell>
          <cell r="AP79">
            <v>2718</v>
          </cell>
          <cell r="AQ79">
            <v>729</v>
          </cell>
          <cell r="AR79">
            <v>818</v>
          </cell>
          <cell r="AS79">
            <v>169</v>
          </cell>
          <cell r="AT79">
            <v>314</v>
          </cell>
          <cell r="AU79">
            <v>199</v>
          </cell>
          <cell r="AV79">
            <v>591</v>
          </cell>
          <cell r="AW79">
            <v>567</v>
          </cell>
        </row>
        <row r="80">
          <cell r="A80">
            <v>42156</v>
          </cell>
          <cell r="E80">
            <v>8733724328.4599991</v>
          </cell>
          <cell r="F80">
            <v>2294773447.3800001</v>
          </cell>
          <cell r="G80">
            <v>222967898.25999999</v>
          </cell>
          <cell r="H80">
            <v>1344060131.8599999</v>
          </cell>
          <cell r="I80">
            <v>481962684.32999998</v>
          </cell>
          <cell r="J80">
            <v>183168152.97</v>
          </cell>
          <cell r="K80">
            <v>152622804.43000001</v>
          </cell>
          <cell r="L80">
            <v>989051512.67999995</v>
          </cell>
          <cell r="M80">
            <v>966577847.73000002</v>
          </cell>
          <cell r="N80">
            <v>2699355</v>
          </cell>
          <cell r="O80">
            <v>1175997</v>
          </cell>
          <cell r="P80">
            <v>46799</v>
          </cell>
          <cell r="Q80">
            <v>294925</v>
          </cell>
          <cell r="R80">
            <v>79435</v>
          </cell>
          <cell r="S80">
            <v>78032</v>
          </cell>
          <cell r="T80">
            <v>54892</v>
          </cell>
          <cell r="U80">
            <v>192447</v>
          </cell>
          <cell r="V80">
            <v>212317</v>
          </cell>
          <cell r="W80">
            <v>3235.49</v>
          </cell>
          <cell r="X80">
            <v>1951.34</v>
          </cell>
          <cell r="Y80">
            <v>4764.3500000000004</v>
          </cell>
          <cell r="Z80">
            <v>4557.29</v>
          </cell>
          <cell r="AA80">
            <v>6067.41</v>
          </cell>
          <cell r="AB80">
            <v>2347.35</v>
          </cell>
          <cell r="AC80">
            <v>2780.43</v>
          </cell>
          <cell r="AD80">
            <v>5139.34</v>
          </cell>
          <cell r="AE80">
            <v>4552.5200000000004</v>
          </cell>
          <cell r="AF80">
            <v>179.59</v>
          </cell>
          <cell r="AG80">
            <v>182.08</v>
          </cell>
          <cell r="AH80">
            <v>180.26</v>
          </cell>
          <cell r="AI80">
            <v>411.42</v>
          </cell>
          <cell r="AJ80">
            <v>117.4</v>
          </cell>
          <cell r="AK80">
            <v>126.26</v>
          </cell>
          <cell r="AL80">
            <v>272.14999999999998</v>
          </cell>
          <cell r="AM80">
            <v>172.17</v>
          </cell>
          <cell r="AN80">
            <v>254.62</v>
          </cell>
          <cell r="AO80">
            <v>10110</v>
          </cell>
          <cell r="AP80">
            <v>2675</v>
          </cell>
          <cell r="AQ80">
            <v>738</v>
          </cell>
          <cell r="AR80">
            <v>822</v>
          </cell>
          <cell r="AS80">
            <v>169</v>
          </cell>
          <cell r="AT80">
            <v>179</v>
          </cell>
          <cell r="AU80">
            <v>135</v>
          </cell>
          <cell r="AV80">
            <v>758</v>
          </cell>
          <cell r="AW80">
            <v>464</v>
          </cell>
        </row>
        <row r="81">
          <cell r="A81">
            <v>42248</v>
          </cell>
          <cell r="E81">
            <v>9392312986.2099991</v>
          </cell>
          <cell r="F81">
            <v>2411333314.1999998</v>
          </cell>
          <cell r="G81">
            <v>246917325.88999999</v>
          </cell>
          <cell r="H81">
            <v>1548763899.74</v>
          </cell>
          <cell r="I81">
            <v>504599515.76999998</v>
          </cell>
          <cell r="J81">
            <v>216163008.28999999</v>
          </cell>
          <cell r="K81">
            <v>156417837.66</v>
          </cell>
          <cell r="L81">
            <v>1032910826.05</v>
          </cell>
          <cell r="M81">
            <v>1043139264.23</v>
          </cell>
          <cell r="N81">
            <v>2742572</v>
          </cell>
          <cell r="O81">
            <v>1194261</v>
          </cell>
          <cell r="P81">
            <v>47914</v>
          </cell>
          <cell r="Q81">
            <v>305718</v>
          </cell>
          <cell r="R81">
            <v>79437</v>
          </cell>
          <cell r="S81">
            <v>78966</v>
          </cell>
          <cell r="T81">
            <v>54512</v>
          </cell>
          <cell r="U81">
            <v>192593</v>
          </cell>
          <cell r="V81">
            <v>217021</v>
          </cell>
          <cell r="W81">
            <v>3424.64</v>
          </cell>
          <cell r="X81">
            <v>2019.1</v>
          </cell>
          <cell r="Y81">
            <v>5153.3599999999997</v>
          </cell>
          <cell r="Z81">
            <v>5065.9799999999996</v>
          </cell>
          <cell r="AA81">
            <v>6352.2</v>
          </cell>
          <cell r="AB81">
            <v>2737.43</v>
          </cell>
          <cell r="AC81">
            <v>2869.42</v>
          </cell>
          <cell r="AD81">
            <v>5363.19</v>
          </cell>
          <cell r="AE81">
            <v>4806.63</v>
          </cell>
          <cell r="AF81">
            <v>188.62</v>
          </cell>
          <cell r="AG81">
            <v>189.85</v>
          </cell>
          <cell r="AH81">
            <v>164.81</v>
          </cell>
          <cell r="AI81">
            <v>426.41</v>
          </cell>
          <cell r="AJ81">
            <v>124.6</v>
          </cell>
          <cell r="AK81">
            <v>121.76</v>
          </cell>
          <cell r="AL81">
            <v>238.97</v>
          </cell>
          <cell r="AM81">
            <v>170.98</v>
          </cell>
          <cell r="AN81">
            <v>264.01</v>
          </cell>
          <cell r="AO81">
            <v>10132</v>
          </cell>
          <cell r="AP81">
            <v>2633</v>
          </cell>
          <cell r="AQ81">
            <v>737</v>
          </cell>
          <cell r="AR81">
            <v>822</v>
          </cell>
          <cell r="AS81">
            <v>165</v>
          </cell>
          <cell r="AT81">
            <v>186</v>
          </cell>
          <cell r="AU81">
            <v>109</v>
          </cell>
          <cell r="AV81">
            <v>721</v>
          </cell>
          <cell r="AW81">
            <v>477</v>
          </cell>
        </row>
        <row r="82">
          <cell r="A82">
            <v>42339</v>
          </cell>
          <cell r="E82">
            <v>9697544064.0200005</v>
          </cell>
          <cell r="F82">
            <v>2439594974.4899998</v>
          </cell>
          <cell r="G82">
            <v>241278581.93000001</v>
          </cell>
          <cell r="H82">
            <v>1667717165.8</v>
          </cell>
          <cell r="I82">
            <v>492069351.69</v>
          </cell>
          <cell r="J82">
            <v>233848451.68000001</v>
          </cell>
          <cell r="K82">
            <v>163920185.38</v>
          </cell>
          <cell r="L82">
            <v>1054898600.3</v>
          </cell>
          <cell r="M82">
            <v>1065003139.6799999</v>
          </cell>
          <cell r="N82">
            <v>2818896</v>
          </cell>
          <cell r="O82">
            <v>1213577</v>
          </cell>
          <cell r="P82">
            <v>48748</v>
          </cell>
          <cell r="Q82">
            <v>334538</v>
          </cell>
          <cell r="R82">
            <v>80480</v>
          </cell>
          <cell r="S82">
            <v>80881</v>
          </cell>
          <cell r="T82">
            <v>58383</v>
          </cell>
          <cell r="U82">
            <v>193412</v>
          </cell>
          <cell r="V82">
            <v>221072</v>
          </cell>
          <cell r="W82">
            <v>3440.19</v>
          </cell>
          <cell r="X82">
            <v>2010.25</v>
          </cell>
          <cell r="Y82">
            <v>4949.46</v>
          </cell>
          <cell r="Z82">
            <v>4985.13</v>
          </cell>
          <cell r="AA82">
            <v>6114.15</v>
          </cell>
          <cell r="AB82">
            <v>2891.27</v>
          </cell>
          <cell r="AC82">
            <v>2807.65</v>
          </cell>
          <cell r="AD82">
            <v>5454.15</v>
          </cell>
          <cell r="AE82">
            <v>4817.4399999999996</v>
          </cell>
          <cell r="AF82">
            <v>189.21</v>
          </cell>
          <cell r="AG82">
            <v>190.23</v>
          </cell>
          <cell r="AH82">
            <v>170.35</v>
          </cell>
          <cell r="AI82">
            <v>464.37</v>
          </cell>
          <cell r="AJ82">
            <v>122.01</v>
          </cell>
          <cell r="AK82">
            <v>131.99</v>
          </cell>
          <cell r="AL82">
            <v>184.83</v>
          </cell>
          <cell r="AM82">
            <v>177.24</v>
          </cell>
          <cell r="AN82">
            <v>264.68</v>
          </cell>
          <cell r="AO82">
            <v>9503</v>
          </cell>
          <cell r="AP82">
            <v>2530</v>
          </cell>
          <cell r="AQ82">
            <v>646</v>
          </cell>
          <cell r="AR82">
            <v>737</v>
          </cell>
          <cell r="AS82">
            <v>168</v>
          </cell>
          <cell r="AT82">
            <v>196</v>
          </cell>
          <cell r="AU82">
            <v>122</v>
          </cell>
          <cell r="AV82">
            <v>648</v>
          </cell>
          <cell r="AW82">
            <v>463</v>
          </cell>
        </row>
        <row r="83">
          <cell r="A83">
            <v>42430</v>
          </cell>
          <cell r="E83">
            <v>10209853750.690001</v>
          </cell>
          <cell r="F83">
            <v>2512924327.1900001</v>
          </cell>
          <cell r="G83">
            <v>245423124.99000001</v>
          </cell>
          <cell r="H83">
            <v>1749026355.04</v>
          </cell>
          <cell r="I83">
            <v>537302655.54999995</v>
          </cell>
          <cell r="J83">
            <v>258802888.03</v>
          </cell>
          <cell r="K83">
            <v>262874835.69</v>
          </cell>
          <cell r="L83">
            <v>1038723643.21</v>
          </cell>
          <cell r="M83">
            <v>1167300798.9100001</v>
          </cell>
          <cell r="N83">
            <v>2925945</v>
          </cell>
          <cell r="O83">
            <v>1239595</v>
          </cell>
          <cell r="P83">
            <v>51236</v>
          </cell>
          <cell r="Q83">
            <v>356692</v>
          </cell>
          <cell r="R83">
            <v>86808</v>
          </cell>
          <cell r="S83">
            <v>84068</v>
          </cell>
          <cell r="T83">
            <v>65813</v>
          </cell>
          <cell r="U83">
            <v>201447</v>
          </cell>
          <cell r="V83">
            <v>232434</v>
          </cell>
          <cell r="W83">
            <v>3489.42</v>
          </cell>
          <cell r="X83">
            <v>2027.21</v>
          </cell>
          <cell r="Y83">
            <v>4790.0200000000004</v>
          </cell>
          <cell r="Z83">
            <v>4903.47</v>
          </cell>
          <cell r="AA83">
            <v>6189.58</v>
          </cell>
          <cell r="AB83">
            <v>3078.51</v>
          </cell>
          <cell r="AC83">
            <v>3994.28</v>
          </cell>
          <cell r="AD83">
            <v>5156.3100000000004</v>
          </cell>
          <cell r="AE83">
            <v>5022.07</v>
          </cell>
          <cell r="AF83">
            <v>191.47</v>
          </cell>
          <cell r="AG83">
            <v>187.3</v>
          </cell>
          <cell r="AH83">
            <v>164.79</v>
          </cell>
          <cell r="AI83">
            <v>361.85</v>
          </cell>
          <cell r="AJ83">
            <v>117.83</v>
          </cell>
          <cell r="AK83">
            <v>151.86000000000001</v>
          </cell>
          <cell r="AL83">
            <v>266.36</v>
          </cell>
          <cell r="AM83">
            <v>167.4</v>
          </cell>
          <cell r="AN83">
            <v>282.33</v>
          </cell>
          <cell r="AO83">
            <v>9127</v>
          </cell>
          <cell r="AP83">
            <v>2478</v>
          </cell>
          <cell r="AQ83">
            <v>565</v>
          </cell>
          <cell r="AR83">
            <v>676</v>
          </cell>
          <cell r="AS83">
            <v>145</v>
          </cell>
          <cell r="AT83">
            <v>177</v>
          </cell>
          <cell r="AU83">
            <v>154</v>
          </cell>
          <cell r="AV83">
            <v>591</v>
          </cell>
          <cell r="AW83">
            <v>468</v>
          </cell>
        </row>
        <row r="84">
          <cell r="A84">
            <v>42522</v>
          </cell>
          <cell r="E84">
            <v>10275504921.9</v>
          </cell>
          <cell r="F84">
            <v>2485785881.21</v>
          </cell>
          <cell r="G84">
            <v>236605711.87</v>
          </cell>
          <cell r="H84">
            <v>1790807531.05</v>
          </cell>
          <cell r="I84">
            <v>565340241.04999995</v>
          </cell>
          <cell r="J84">
            <v>287010266.72000003</v>
          </cell>
          <cell r="K84">
            <v>292822553.64999998</v>
          </cell>
          <cell r="L84">
            <v>997734901.53999996</v>
          </cell>
          <cell r="M84">
            <v>1080351130.6099999</v>
          </cell>
          <cell r="N84">
            <v>2995035</v>
          </cell>
          <cell r="O84">
            <v>1247713</v>
          </cell>
          <cell r="P84">
            <v>51352</v>
          </cell>
          <cell r="Q84">
            <v>376807</v>
          </cell>
          <cell r="R84">
            <v>88612</v>
          </cell>
          <cell r="S84">
            <v>87058</v>
          </cell>
          <cell r="T84">
            <v>69812</v>
          </cell>
          <cell r="U84">
            <v>203098</v>
          </cell>
          <cell r="V84">
            <v>237334</v>
          </cell>
          <cell r="W84">
            <v>3430.85</v>
          </cell>
          <cell r="X84">
            <v>1992.27</v>
          </cell>
          <cell r="Y84">
            <v>4607.49</v>
          </cell>
          <cell r="Z84">
            <v>4752.58</v>
          </cell>
          <cell r="AA84">
            <v>6379.92</v>
          </cell>
          <cell r="AB84">
            <v>3296.77</v>
          </cell>
          <cell r="AC84">
            <v>4194.47</v>
          </cell>
          <cell r="AD84">
            <v>4912.58</v>
          </cell>
          <cell r="AE84">
            <v>4552.0200000000004</v>
          </cell>
          <cell r="AF84">
            <v>188.51</v>
          </cell>
          <cell r="AG84">
            <v>188.71</v>
          </cell>
          <cell r="AH84">
            <v>129.96</v>
          </cell>
          <cell r="AI84">
            <v>355.31</v>
          </cell>
          <cell r="AJ84">
            <v>112.62</v>
          </cell>
          <cell r="AK84">
            <v>187.81</v>
          </cell>
          <cell r="AL84">
            <v>271.2</v>
          </cell>
          <cell r="AM84">
            <v>156.5</v>
          </cell>
          <cell r="AN84">
            <v>254.43</v>
          </cell>
          <cell r="AO84">
            <v>8785</v>
          </cell>
          <cell r="AP84">
            <v>2561</v>
          </cell>
          <cell r="AQ84">
            <v>460</v>
          </cell>
          <cell r="AR84">
            <v>624</v>
          </cell>
          <cell r="AS84">
            <v>286</v>
          </cell>
          <cell r="AT84">
            <v>279</v>
          </cell>
          <cell r="AU84">
            <v>228</v>
          </cell>
          <cell r="AV84">
            <v>676</v>
          </cell>
          <cell r="AW84">
            <v>569</v>
          </cell>
        </row>
        <row r="85">
          <cell r="A85">
            <v>42614</v>
          </cell>
          <cell r="E85">
            <v>10058263608.26</v>
          </cell>
          <cell r="F85">
            <v>2441307575.8400002</v>
          </cell>
          <cell r="G85">
            <v>219960694.38</v>
          </cell>
          <cell r="H85">
            <v>1740484750.6099999</v>
          </cell>
          <cell r="I85">
            <v>557471862.98000002</v>
          </cell>
          <cell r="J85">
            <v>266345769.09</v>
          </cell>
          <cell r="K85">
            <v>296660934.56999999</v>
          </cell>
          <cell r="L85">
            <v>957783023.35000002</v>
          </cell>
          <cell r="M85">
            <v>1063525168.28</v>
          </cell>
          <cell r="N85">
            <v>3048054</v>
          </cell>
          <cell r="O85">
            <v>1256192</v>
          </cell>
          <cell r="P85">
            <v>51738</v>
          </cell>
          <cell r="Q85">
            <v>382550</v>
          </cell>
          <cell r="R85">
            <v>89058</v>
          </cell>
          <cell r="S85">
            <v>89206</v>
          </cell>
          <cell r="T85">
            <v>73778</v>
          </cell>
          <cell r="U85">
            <v>204096</v>
          </cell>
          <cell r="V85">
            <v>248130</v>
          </cell>
          <cell r="W85">
            <v>3299.9</v>
          </cell>
          <cell r="X85">
            <v>1943.42</v>
          </cell>
          <cell r="Y85">
            <v>4251.42</v>
          </cell>
          <cell r="Z85">
            <v>4549.6899999999996</v>
          </cell>
          <cell r="AA85">
            <v>6259.67</v>
          </cell>
          <cell r="AB85">
            <v>2985.72</v>
          </cell>
          <cell r="AC85">
            <v>4021.01</v>
          </cell>
          <cell r="AD85">
            <v>4692.8100000000004</v>
          </cell>
          <cell r="AE85">
            <v>4286.16</v>
          </cell>
          <cell r="AF85">
            <v>183.06</v>
          </cell>
          <cell r="AG85">
            <v>189.24</v>
          </cell>
          <cell r="AH85">
            <v>132.51</v>
          </cell>
          <cell r="AI85">
            <v>317.63</v>
          </cell>
          <cell r="AJ85">
            <v>110.58</v>
          </cell>
          <cell r="AK85">
            <v>213.25</v>
          </cell>
          <cell r="AL85">
            <v>304.37</v>
          </cell>
          <cell r="AM85">
            <v>147.13</v>
          </cell>
          <cell r="AN85">
            <v>244.1</v>
          </cell>
          <cell r="AO85">
            <v>8195</v>
          </cell>
          <cell r="AP85">
            <v>2730</v>
          </cell>
          <cell r="AQ85">
            <v>323</v>
          </cell>
          <cell r="AR85">
            <v>552</v>
          </cell>
          <cell r="AS85">
            <v>719</v>
          </cell>
          <cell r="AT85">
            <v>747</v>
          </cell>
          <cell r="AU85">
            <v>729</v>
          </cell>
          <cell r="AV85">
            <v>1038</v>
          </cell>
          <cell r="AW85">
            <v>844</v>
          </cell>
        </row>
        <row r="86">
          <cell r="A86">
            <v>42705</v>
          </cell>
          <cell r="E86">
            <v>10085816488.59</v>
          </cell>
          <cell r="F86">
            <v>2487486722.25</v>
          </cell>
          <cell r="G86">
            <v>220834344.52000001</v>
          </cell>
          <cell r="H86">
            <v>1653203637.48</v>
          </cell>
          <cell r="I86">
            <v>575656338.02999997</v>
          </cell>
          <cell r="J86">
            <v>287449093.55000001</v>
          </cell>
          <cell r="K86">
            <v>298829689.52999997</v>
          </cell>
          <cell r="L86">
            <v>927921439.40999997</v>
          </cell>
          <cell r="M86">
            <v>1101127782.99</v>
          </cell>
          <cell r="N86">
            <v>3127114</v>
          </cell>
          <cell r="O86">
            <v>1274328</v>
          </cell>
          <cell r="P86">
            <v>54525</v>
          </cell>
          <cell r="Q86">
            <v>382893</v>
          </cell>
          <cell r="R86">
            <v>91874</v>
          </cell>
          <cell r="S86">
            <v>92308</v>
          </cell>
          <cell r="T86">
            <v>76382</v>
          </cell>
          <cell r="U86">
            <v>206497</v>
          </cell>
          <cell r="V86">
            <v>264421</v>
          </cell>
          <cell r="W86">
            <v>3225.28</v>
          </cell>
          <cell r="X86">
            <v>1952</v>
          </cell>
          <cell r="Y86">
            <v>4050.14</v>
          </cell>
          <cell r="Z86">
            <v>4317.67</v>
          </cell>
          <cell r="AA86">
            <v>6265.72</v>
          </cell>
          <cell r="AB86">
            <v>3114.02</v>
          </cell>
          <cell r="AC86">
            <v>3912.28</v>
          </cell>
          <cell r="AD86">
            <v>4493.6400000000003</v>
          </cell>
          <cell r="AE86">
            <v>4164.3</v>
          </cell>
          <cell r="AF86">
            <v>183.13</v>
          </cell>
          <cell r="AG86">
            <v>189.56</v>
          </cell>
          <cell r="AH86">
            <v>138.79</v>
          </cell>
          <cell r="AI86">
            <v>297.17</v>
          </cell>
          <cell r="AJ86">
            <v>114.03</v>
          </cell>
          <cell r="AK86">
            <v>222.97</v>
          </cell>
          <cell r="AL86">
            <v>415.25</v>
          </cell>
          <cell r="AM86">
            <v>132.22</v>
          </cell>
          <cell r="AN86">
            <v>258.57</v>
          </cell>
          <cell r="AO86">
            <v>8450</v>
          </cell>
          <cell r="AP86">
            <v>2861</v>
          </cell>
          <cell r="AQ86">
            <v>309</v>
          </cell>
          <cell r="AR86">
            <v>561</v>
          </cell>
          <cell r="AS86">
            <v>759</v>
          </cell>
          <cell r="AT86">
            <v>758</v>
          </cell>
          <cell r="AU86">
            <v>743</v>
          </cell>
          <cell r="AV86">
            <v>1064</v>
          </cell>
          <cell r="AW86">
            <v>870</v>
          </cell>
        </row>
        <row r="87">
          <cell r="A87">
            <v>42795</v>
          </cell>
          <cell r="E87">
            <v>10023862251.67</v>
          </cell>
          <cell r="F87">
            <v>2412503692.3400002</v>
          </cell>
          <cell r="G87">
            <v>252637854.13</v>
          </cell>
          <cell r="H87">
            <v>1447741741.04</v>
          </cell>
          <cell r="I87">
            <v>531823488.44999999</v>
          </cell>
          <cell r="J87">
            <v>284691799.75</v>
          </cell>
          <cell r="K87">
            <v>221806357.06</v>
          </cell>
          <cell r="L87">
            <v>938341528.09000003</v>
          </cell>
          <cell r="M87">
            <v>1110419273.02</v>
          </cell>
          <cell r="N87">
            <v>3179420</v>
          </cell>
          <cell r="O87">
            <v>1281531</v>
          </cell>
          <cell r="P87">
            <v>56656</v>
          </cell>
          <cell r="Q87">
            <v>377777</v>
          </cell>
          <cell r="R87">
            <v>96476</v>
          </cell>
          <cell r="S87">
            <v>93329</v>
          </cell>
          <cell r="T87">
            <v>75340</v>
          </cell>
          <cell r="U87">
            <v>211686</v>
          </cell>
          <cell r="V87">
            <v>281597</v>
          </cell>
          <cell r="W87">
            <v>3152.73</v>
          </cell>
          <cell r="X87">
            <v>1882.52</v>
          </cell>
          <cell r="Y87">
            <v>4459.17</v>
          </cell>
          <cell r="Z87">
            <v>3832.27</v>
          </cell>
          <cell r="AA87">
            <v>5512.51</v>
          </cell>
          <cell r="AB87">
            <v>3050.4</v>
          </cell>
          <cell r="AC87">
            <v>2944.08</v>
          </cell>
          <cell r="AD87">
            <v>4432.71</v>
          </cell>
          <cell r="AE87">
            <v>3943.29</v>
          </cell>
          <cell r="AF87">
            <v>181.89</v>
          </cell>
          <cell r="AG87">
            <v>187.83</v>
          </cell>
          <cell r="AH87">
            <v>169.87</v>
          </cell>
          <cell r="AI87">
            <v>289.17</v>
          </cell>
          <cell r="AJ87">
            <v>100.15</v>
          </cell>
          <cell r="AK87">
            <v>206.84</v>
          </cell>
          <cell r="AL87">
            <v>273.14999999999998</v>
          </cell>
          <cell r="AM87">
            <v>128.91999999999999</v>
          </cell>
          <cell r="AN87">
            <v>257.23</v>
          </cell>
          <cell r="AO87">
            <v>8688</v>
          </cell>
          <cell r="AP87">
            <v>2871</v>
          </cell>
          <cell r="AQ87">
            <v>280</v>
          </cell>
          <cell r="AR87">
            <v>546</v>
          </cell>
          <cell r="AS87">
            <v>426</v>
          </cell>
          <cell r="AT87">
            <v>439</v>
          </cell>
          <cell r="AU87">
            <v>310</v>
          </cell>
          <cell r="AV87">
            <v>864</v>
          </cell>
          <cell r="AW87">
            <v>882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Sheet1"/>
    </sheetNames>
    <sheetDataSet>
      <sheetData sheetId="0"/>
      <sheetData sheetId="1">
        <row r="5">
          <cell r="A5">
            <v>37803</v>
          </cell>
        </row>
        <row r="6">
          <cell r="A6">
            <v>37834</v>
          </cell>
        </row>
        <row r="7">
          <cell r="A7">
            <v>37865</v>
          </cell>
        </row>
        <row r="8">
          <cell r="A8">
            <v>37895</v>
          </cell>
        </row>
        <row r="9">
          <cell r="A9">
            <v>37926</v>
          </cell>
        </row>
        <row r="10">
          <cell r="A10">
            <v>37956</v>
          </cell>
        </row>
        <row r="11">
          <cell r="A11">
            <v>37987</v>
          </cell>
        </row>
        <row r="12">
          <cell r="A12">
            <v>38018</v>
          </cell>
        </row>
        <row r="13">
          <cell r="A13">
            <v>38047</v>
          </cell>
        </row>
        <row r="14">
          <cell r="A14">
            <v>38078</v>
          </cell>
        </row>
        <row r="15">
          <cell r="A15">
            <v>38108</v>
          </cell>
        </row>
        <row r="16">
          <cell r="A16">
            <v>38139</v>
          </cell>
          <cell r="C16">
            <v>4533</v>
          </cell>
          <cell r="D16">
            <v>766</v>
          </cell>
          <cell r="E16">
            <v>770</v>
          </cell>
          <cell r="F16">
            <v>692</v>
          </cell>
          <cell r="G16">
            <v>12635</v>
          </cell>
          <cell r="H16">
            <v>5874</v>
          </cell>
        </row>
        <row r="17">
          <cell r="A17">
            <v>38169</v>
          </cell>
          <cell r="C17">
            <v>4034</v>
          </cell>
          <cell r="D17">
            <v>627</v>
          </cell>
          <cell r="E17">
            <v>758</v>
          </cell>
          <cell r="F17">
            <v>639</v>
          </cell>
          <cell r="G17">
            <v>12090</v>
          </cell>
          <cell r="H17">
            <v>6032</v>
          </cell>
        </row>
        <row r="18">
          <cell r="A18">
            <v>38200</v>
          </cell>
          <cell r="C18">
            <v>3717</v>
          </cell>
          <cell r="D18">
            <v>624</v>
          </cell>
          <cell r="E18">
            <v>759</v>
          </cell>
          <cell r="F18">
            <v>634</v>
          </cell>
          <cell r="G18">
            <v>11770</v>
          </cell>
          <cell r="H18">
            <v>6036</v>
          </cell>
        </row>
        <row r="19">
          <cell r="A19">
            <v>38231</v>
          </cell>
          <cell r="C19">
            <v>3405</v>
          </cell>
          <cell r="D19">
            <v>611</v>
          </cell>
          <cell r="E19">
            <v>759</v>
          </cell>
          <cell r="F19">
            <v>618</v>
          </cell>
          <cell r="G19">
            <v>11472</v>
          </cell>
          <cell r="H19">
            <v>6079</v>
          </cell>
        </row>
        <row r="20">
          <cell r="A20">
            <v>38261</v>
          </cell>
          <cell r="C20">
            <v>3235</v>
          </cell>
          <cell r="D20">
            <v>619</v>
          </cell>
          <cell r="E20">
            <v>753</v>
          </cell>
          <cell r="F20">
            <v>607</v>
          </cell>
          <cell r="G20">
            <v>11338</v>
          </cell>
          <cell r="H20">
            <v>6124</v>
          </cell>
        </row>
        <row r="21">
          <cell r="A21">
            <v>38292</v>
          </cell>
          <cell r="C21">
            <v>3115</v>
          </cell>
          <cell r="D21">
            <v>631</v>
          </cell>
          <cell r="E21">
            <v>748</v>
          </cell>
          <cell r="F21">
            <v>599</v>
          </cell>
          <cell r="G21">
            <v>11241</v>
          </cell>
          <cell r="H21">
            <v>6148</v>
          </cell>
        </row>
        <row r="22">
          <cell r="A22">
            <v>38322</v>
          </cell>
          <cell r="C22">
            <v>3066</v>
          </cell>
          <cell r="D22">
            <v>639</v>
          </cell>
          <cell r="E22">
            <v>741</v>
          </cell>
          <cell r="F22">
            <v>578</v>
          </cell>
          <cell r="G22">
            <v>11181</v>
          </cell>
          <cell r="H22">
            <v>6157</v>
          </cell>
        </row>
        <row r="23">
          <cell r="A23">
            <v>38353</v>
          </cell>
          <cell r="C23">
            <v>2705</v>
          </cell>
          <cell r="D23">
            <v>642</v>
          </cell>
          <cell r="E23">
            <v>761</v>
          </cell>
          <cell r="F23">
            <v>460</v>
          </cell>
          <cell r="G23">
            <v>10468</v>
          </cell>
          <cell r="H23">
            <v>5900</v>
          </cell>
        </row>
        <row r="24">
          <cell r="A24">
            <v>38384</v>
          </cell>
          <cell r="C24">
            <v>2244</v>
          </cell>
          <cell r="D24">
            <v>568</v>
          </cell>
          <cell r="E24">
            <v>766</v>
          </cell>
          <cell r="F24">
            <v>443</v>
          </cell>
          <cell r="G24">
            <v>9707</v>
          </cell>
          <cell r="H24">
            <v>5686</v>
          </cell>
        </row>
        <row r="25">
          <cell r="A25">
            <v>38412</v>
          </cell>
          <cell r="C25">
            <v>2197</v>
          </cell>
          <cell r="D25">
            <v>558</v>
          </cell>
          <cell r="E25">
            <v>758</v>
          </cell>
          <cell r="F25">
            <v>432</v>
          </cell>
          <cell r="G25">
            <v>9651</v>
          </cell>
          <cell r="H25">
            <v>5706</v>
          </cell>
        </row>
        <row r="26">
          <cell r="A26">
            <v>38443</v>
          </cell>
          <cell r="C26">
            <v>2126</v>
          </cell>
          <cell r="D26">
            <v>550</v>
          </cell>
          <cell r="E26">
            <v>736</v>
          </cell>
          <cell r="F26">
            <v>411</v>
          </cell>
          <cell r="G26">
            <v>9487</v>
          </cell>
          <cell r="H26">
            <v>5664</v>
          </cell>
        </row>
        <row r="27">
          <cell r="A27">
            <v>38473</v>
          </cell>
          <cell r="C27">
            <v>2071</v>
          </cell>
          <cell r="D27">
            <v>551</v>
          </cell>
          <cell r="E27">
            <v>743</v>
          </cell>
          <cell r="F27">
            <v>416</v>
          </cell>
          <cell r="G27">
            <v>9500</v>
          </cell>
          <cell r="H27">
            <v>5719</v>
          </cell>
        </row>
        <row r="28">
          <cell r="A28">
            <v>38504</v>
          </cell>
          <cell r="C28">
            <v>2033</v>
          </cell>
          <cell r="D28">
            <v>548</v>
          </cell>
          <cell r="E28">
            <v>745</v>
          </cell>
          <cell r="F28">
            <v>418</v>
          </cell>
          <cell r="G28">
            <v>9492</v>
          </cell>
          <cell r="H28">
            <v>5748</v>
          </cell>
        </row>
        <row r="29">
          <cell r="A29">
            <v>38534</v>
          </cell>
          <cell r="C29">
            <v>1894</v>
          </cell>
          <cell r="D29">
            <v>590</v>
          </cell>
          <cell r="E29">
            <v>749</v>
          </cell>
          <cell r="F29">
            <v>412</v>
          </cell>
          <cell r="G29">
            <v>9318</v>
          </cell>
          <cell r="H29">
            <v>5673</v>
          </cell>
        </row>
        <row r="30">
          <cell r="A30">
            <v>38565</v>
          </cell>
          <cell r="C30">
            <v>1897</v>
          </cell>
          <cell r="D30">
            <v>641</v>
          </cell>
          <cell r="E30">
            <v>745</v>
          </cell>
          <cell r="F30">
            <v>416</v>
          </cell>
          <cell r="G30">
            <v>9381</v>
          </cell>
          <cell r="H30">
            <v>5682</v>
          </cell>
        </row>
        <row r="31">
          <cell r="A31">
            <v>38596</v>
          </cell>
          <cell r="C31">
            <v>1861</v>
          </cell>
          <cell r="D31">
            <v>659</v>
          </cell>
          <cell r="E31">
            <v>737</v>
          </cell>
          <cell r="F31">
            <v>415</v>
          </cell>
          <cell r="G31">
            <v>9378</v>
          </cell>
          <cell r="H31">
            <v>5706</v>
          </cell>
        </row>
        <row r="32">
          <cell r="A32">
            <v>38626</v>
          </cell>
          <cell r="C32">
            <v>1805</v>
          </cell>
          <cell r="D32">
            <v>665</v>
          </cell>
          <cell r="E32">
            <v>732</v>
          </cell>
          <cell r="F32">
            <v>397</v>
          </cell>
          <cell r="G32">
            <v>9313</v>
          </cell>
          <cell r="H32">
            <v>5714</v>
          </cell>
        </row>
        <row r="33">
          <cell r="A33">
            <v>38657</v>
          </cell>
          <cell r="C33">
            <v>1773</v>
          </cell>
          <cell r="D33">
            <v>682</v>
          </cell>
          <cell r="E33">
            <v>735</v>
          </cell>
          <cell r="F33">
            <v>401</v>
          </cell>
          <cell r="G33">
            <v>9279</v>
          </cell>
          <cell r="H33">
            <v>5688</v>
          </cell>
        </row>
        <row r="34">
          <cell r="A34">
            <v>38687</v>
          </cell>
          <cell r="C34">
            <v>1756</v>
          </cell>
          <cell r="D34">
            <v>681</v>
          </cell>
          <cell r="E34">
            <v>728</v>
          </cell>
          <cell r="F34">
            <v>405</v>
          </cell>
          <cell r="G34">
            <v>9362</v>
          </cell>
          <cell r="H34">
            <v>5792</v>
          </cell>
        </row>
        <row r="35">
          <cell r="A35">
            <v>38718</v>
          </cell>
          <cell r="C35">
            <v>1640</v>
          </cell>
          <cell r="D35">
            <v>688</v>
          </cell>
          <cell r="E35">
            <v>641</v>
          </cell>
          <cell r="F35">
            <v>349</v>
          </cell>
          <cell r="G35">
            <v>8891</v>
          </cell>
          <cell r="H35">
            <v>5573</v>
          </cell>
        </row>
        <row r="36">
          <cell r="A36">
            <v>38749</v>
          </cell>
          <cell r="C36">
            <v>1589</v>
          </cell>
          <cell r="D36">
            <v>776</v>
          </cell>
          <cell r="E36">
            <v>712</v>
          </cell>
          <cell r="F36">
            <v>404</v>
          </cell>
          <cell r="G36">
            <v>9549</v>
          </cell>
          <cell r="H36">
            <v>6068</v>
          </cell>
        </row>
        <row r="37">
          <cell r="A37">
            <v>38777</v>
          </cell>
          <cell r="C37">
            <v>1576</v>
          </cell>
          <cell r="D37">
            <v>797</v>
          </cell>
          <cell r="E37">
            <v>707</v>
          </cell>
          <cell r="F37">
            <v>403</v>
          </cell>
          <cell r="G37">
            <v>9612</v>
          </cell>
          <cell r="H37">
            <v>6129</v>
          </cell>
        </row>
        <row r="38">
          <cell r="A38">
            <v>38808</v>
          </cell>
          <cell r="C38">
            <v>1553</v>
          </cell>
          <cell r="D38">
            <v>806</v>
          </cell>
          <cell r="E38">
            <v>670</v>
          </cell>
          <cell r="F38">
            <v>412</v>
          </cell>
          <cell r="G38">
            <v>9631</v>
          </cell>
          <cell r="H38">
            <v>6190</v>
          </cell>
        </row>
        <row r="39">
          <cell r="A39">
            <v>38838</v>
          </cell>
          <cell r="C39">
            <v>1551</v>
          </cell>
          <cell r="D39">
            <v>806</v>
          </cell>
          <cell r="E39">
            <v>667</v>
          </cell>
          <cell r="F39">
            <v>411</v>
          </cell>
          <cell r="G39">
            <v>9649</v>
          </cell>
          <cell r="H39">
            <v>6214</v>
          </cell>
        </row>
        <row r="40">
          <cell r="A40">
            <v>38869</v>
          </cell>
          <cell r="C40">
            <v>1547</v>
          </cell>
          <cell r="D40">
            <v>830</v>
          </cell>
          <cell r="E40">
            <v>663</v>
          </cell>
          <cell r="F40">
            <v>412</v>
          </cell>
          <cell r="G40">
            <v>9723</v>
          </cell>
          <cell r="H40">
            <v>6271</v>
          </cell>
        </row>
        <row r="41">
          <cell r="A41">
            <v>38899</v>
          </cell>
          <cell r="C41">
            <v>1574</v>
          </cell>
          <cell r="D41">
            <v>940</v>
          </cell>
          <cell r="E41">
            <v>661</v>
          </cell>
          <cell r="F41">
            <v>427</v>
          </cell>
          <cell r="G41">
            <v>10040</v>
          </cell>
          <cell r="H41">
            <v>6438</v>
          </cell>
        </row>
        <row r="42">
          <cell r="A42">
            <v>38930</v>
          </cell>
          <cell r="C42">
            <v>1567</v>
          </cell>
          <cell r="D42">
            <v>929</v>
          </cell>
          <cell r="E42">
            <v>661</v>
          </cell>
          <cell r="F42">
            <v>429</v>
          </cell>
          <cell r="G42">
            <v>10065</v>
          </cell>
          <cell r="H42">
            <v>6479</v>
          </cell>
        </row>
        <row r="43">
          <cell r="A43">
            <v>38961</v>
          </cell>
          <cell r="C43">
            <v>1612</v>
          </cell>
          <cell r="D43">
            <v>933</v>
          </cell>
          <cell r="E43">
            <v>665</v>
          </cell>
          <cell r="F43">
            <v>453</v>
          </cell>
          <cell r="G43">
            <v>10190</v>
          </cell>
          <cell r="H43">
            <v>6527</v>
          </cell>
        </row>
        <row r="44">
          <cell r="A44">
            <v>38991</v>
          </cell>
          <cell r="C44">
            <v>1639</v>
          </cell>
          <cell r="D44">
            <v>953</v>
          </cell>
          <cell r="E44">
            <v>666</v>
          </cell>
          <cell r="F44">
            <v>459</v>
          </cell>
          <cell r="G44">
            <v>10339</v>
          </cell>
          <cell r="H44">
            <v>6622</v>
          </cell>
        </row>
        <row r="45">
          <cell r="A45">
            <v>39022</v>
          </cell>
          <cell r="C45">
            <v>1676</v>
          </cell>
          <cell r="D45">
            <v>953</v>
          </cell>
          <cell r="E45">
            <v>662</v>
          </cell>
          <cell r="F45">
            <v>455</v>
          </cell>
          <cell r="G45">
            <v>10519</v>
          </cell>
          <cell r="H45">
            <v>6773</v>
          </cell>
        </row>
        <row r="46">
          <cell r="A46">
            <v>39052</v>
          </cell>
          <cell r="C46">
            <v>1700</v>
          </cell>
          <cell r="D46">
            <v>971</v>
          </cell>
          <cell r="E46">
            <v>656</v>
          </cell>
          <cell r="F46">
            <v>450</v>
          </cell>
          <cell r="G46">
            <v>10591</v>
          </cell>
          <cell r="H46">
            <v>6814</v>
          </cell>
        </row>
        <row r="47">
          <cell r="A47">
            <v>39083</v>
          </cell>
          <cell r="C47">
            <v>1770</v>
          </cell>
          <cell r="D47">
            <v>998</v>
          </cell>
          <cell r="E47">
            <v>685</v>
          </cell>
          <cell r="F47">
            <v>490</v>
          </cell>
          <cell r="G47">
            <v>10875</v>
          </cell>
          <cell r="H47">
            <v>6932</v>
          </cell>
        </row>
        <row r="48">
          <cell r="A48">
            <v>39114</v>
          </cell>
          <cell r="C48">
            <v>1595</v>
          </cell>
          <cell r="D48">
            <v>1123</v>
          </cell>
          <cell r="E48">
            <v>685</v>
          </cell>
          <cell r="F48">
            <v>511</v>
          </cell>
          <cell r="G48">
            <v>10690</v>
          </cell>
          <cell r="H48">
            <v>6776</v>
          </cell>
        </row>
        <row r="49">
          <cell r="A49">
            <v>39142</v>
          </cell>
          <cell r="C49">
            <v>1617</v>
          </cell>
          <cell r="D49">
            <v>1170</v>
          </cell>
          <cell r="E49">
            <v>686</v>
          </cell>
          <cell r="F49">
            <v>513</v>
          </cell>
          <cell r="G49">
            <v>10927</v>
          </cell>
          <cell r="H49">
            <v>6941</v>
          </cell>
        </row>
        <row r="50">
          <cell r="A50">
            <v>39173</v>
          </cell>
          <cell r="C50">
            <v>1649</v>
          </cell>
          <cell r="D50">
            <v>1202</v>
          </cell>
          <cell r="E50">
            <v>648</v>
          </cell>
          <cell r="F50">
            <v>513</v>
          </cell>
          <cell r="G50">
            <v>11086</v>
          </cell>
          <cell r="H50">
            <v>7074</v>
          </cell>
        </row>
        <row r="51">
          <cell r="A51">
            <v>39203</v>
          </cell>
          <cell r="C51">
            <v>1648</v>
          </cell>
          <cell r="D51">
            <v>1224</v>
          </cell>
          <cell r="E51">
            <v>638</v>
          </cell>
          <cell r="F51">
            <v>506</v>
          </cell>
          <cell r="G51">
            <v>11132</v>
          </cell>
          <cell r="H51">
            <v>7116</v>
          </cell>
        </row>
        <row r="52">
          <cell r="A52">
            <v>39234</v>
          </cell>
          <cell r="C52">
            <v>1681</v>
          </cell>
          <cell r="D52">
            <v>1227</v>
          </cell>
          <cell r="E52">
            <v>635</v>
          </cell>
          <cell r="F52">
            <v>504</v>
          </cell>
          <cell r="G52">
            <v>11310</v>
          </cell>
          <cell r="H52">
            <v>7263</v>
          </cell>
        </row>
        <row r="53">
          <cell r="A53">
            <v>39264</v>
          </cell>
          <cell r="C53">
            <v>1682</v>
          </cell>
          <cell r="D53">
            <v>1408</v>
          </cell>
          <cell r="E53">
            <v>634</v>
          </cell>
          <cell r="F53">
            <v>494</v>
          </cell>
          <cell r="G53">
            <v>11606</v>
          </cell>
          <cell r="H53">
            <v>7388</v>
          </cell>
        </row>
        <row r="54">
          <cell r="A54">
            <v>39295</v>
          </cell>
          <cell r="C54">
            <v>1706</v>
          </cell>
          <cell r="D54">
            <v>1464</v>
          </cell>
          <cell r="E54">
            <v>637</v>
          </cell>
          <cell r="F54">
            <v>482</v>
          </cell>
          <cell r="G54">
            <v>11864</v>
          </cell>
          <cell r="H54">
            <v>7575</v>
          </cell>
        </row>
        <row r="55">
          <cell r="A55">
            <v>39326</v>
          </cell>
          <cell r="C55">
            <v>1713</v>
          </cell>
          <cell r="D55">
            <v>1579</v>
          </cell>
          <cell r="E55">
            <v>621</v>
          </cell>
          <cell r="F55">
            <v>461</v>
          </cell>
          <cell r="G55">
            <v>11986</v>
          </cell>
          <cell r="H55">
            <v>7612</v>
          </cell>
        </row>
        <row r="56">
          <cell r="A56">
            <v>39356</v>
          </cell>
          <cell r="C56">
            <v>1755</v>
          </cell>
          <cell r="D56">
            <v>1618</v>
          </cell>
          <cell r="E56">
            <v>617</v>
          </cell>
          <cell r="F56">
            <v>462</v>
          </cell>
          <cell r="G56">
            <v>12103</v>
          </cell>
          <cell r="H56">
            <v>7651</v>
          </cell>
        </row>
        <row r="57">
          <cell r="A57">
            <v>39387</v>
          </cell>
          <cell r="C57">
            <v>1776</v>
          </cell>
          <cell r="D57">
            <v>1698</v>
          </cell>
          <cell r="E57">
            <v>615</v>
          </cell>
          <cell r="F57">
            <v>462</v>
          </cell>
          <cell r="G57">
            <v>12230</v>
          </cell>
          <cell r="H57">
            <v>7679</v>
          </cell>
        </row>
        <row r="58">
          <cell r="A58">
            <v>39417</v>
          </cell>
          <cell r="C58">
            <v>1807</v>
          </cell>
          <cell r="D58">
            <v>1762</v>
          </cell>
          <cell r="E58">
            <v>628</v>
          </cell>
          <cell r="F58">
            <v>462</v>
          </cell>
          <cell r="G58">
            <v>12372</v>
          </cell>
          <cell r="H58">
            <v>7713</v>
          </cell>
        </row>
        <row r="59">
          <cell r="A59">
            <v>39448</v>
          </cell>
          <cell r="C59">
            <v>1810</v>
          </cell>
          <cell r="D59">
            <v>1899</v>
          </cell>
          <cell r="E59">
            <v>522</v>
          </cell>
          <cell r="F59">
            <v>449</v>
          </cell>
          <cell r="G59">
            <v>12529</v>
          </cell>
          <cell r="H59">
            <v>7849</v>
          </cell>
        </row>
        <row r="60">
          <cell r="A60">
            <v>39479</v>
          </cell>
          <cell r="C60">
            <v>1886</v>
          </cell>
          <cell r="D60">
            <v>2368</v>
          </cell>
          <cell r="E60">
            <v>479</v>
          </cell>
          <cell r="F60">
            <v>410</v>
          </cell>
          <cell r="G60">
            <v>12967</v>
          </cell>
          <cell r="H60">
            <v>7824</v>
          </cell>
        </row>
        <row r="61">
          <cell r="A61">
            <v>39508</v>
          </cell>
          <cell r="C61">
            <v>1904</v>
          </cell>
          <cell r="D61">
            <v>2449</v>
          </cell>
          <cell r="E61">
            <v>479</v>
          </cell>
          <cell r="F61">
            <v>425</v>
          </cell>
          <cell r="G61">
            <v>13139</v>
          </cell>
          <cell r="H61">
            <v>7882</v>
          </cell>
        </row>
        <row r="62">
          <cell r="A62">
            <v>39539</v>
          </cell>
          <cell r="C62">
            <v>1921</v>
          </cell>
          <cell r="D62">
            <v>2513</v>
          </cell>
          <cell r="E62">
            <v>439</v>
          </cell>
          <cell r="F62">
            <v>430</v>
          </cell>
          <cell r="G62">
            <v>13223</v>
          </cell>
          <cell r="H62">
            <v>7920</v>
          </cell>
        </row>
        <row r="63">
          <cell r="A63">
            <v>39569</v>
          </cell>
          <cell r="C63">
            <v>1960</v>
          </cell>
          <cell r="D63">
            <v>2644</v>
          </cell>
          <cell r="E63">
            <v>465</v>
          </cell>
          <cell r="F63">
            <v>444</v>
          </cell>
          <cell r="G63">
            <v>13595</v>
          </cell>
          <cell r="H63">
            <v>8082</v>
          </cell>
        </row>
        <row r="64">
          <cell r="A64">
            <v>39600</v>
          </cell>
          <cell r="C64">
            <v>1977</v>
          </cell>
          <cell r="D64">
            <v>2719</v>
          </cell>
          <cell r="E64">
            <v>461</v>
          </cell>
          <cell r="F64">
            <v>444</v>
          </cell>
          <cell r="G64">
            <v>13762</v>
          </cell>
          <cell r="H64">
            <v>8161</v>
          </cell>
        </row>
        <row r="65">
          <cell r="A65">
            <v>39630</v>
          </cell>
          <cell r="C65">
            <v>2144</v>
          </cell>
          <cell r="D65">
            <v>3031</v>
          </cell>
          <cell r="E65">
            <v>459</v>
          </cell>
          <cell r="F65">
            <v>469</v>
          </cell>
          <cell r="G65">
            <v>14361</v>
          </cell>
          <cell r="H65">
            <v>8258</v>
          </cell>
        </row>
        <row r="66">
          <cell r="A66">
            <v>39661</v>
          </cell>
          <cell r="C66">
            <v>2219</v>
          </cell>
          <cell r="D66">
            <v>3161</v>
          </cell>
          <cell r="E66">
            <v>460</v>
          </cell>
          <cell r="F66">
            <v>487</v>
          </cell>
          <cell r="G66">
            <v>14703</v>
          </cell>
          <cell r="H66">
            <v>8376</v>
          </cell>
        </row>
        <row r="67">
          <cell r="A67">
            <v>39692</v>
          </cell>
          <cell r="C67">
            <v>2241</v>
          </cell>
          <cell r="D67">
            <v>3342</v>
          </cell>
          <cell r="E67">
            <v>462</v>
          </cell>
          <cell r="F67">
            <v>502</v>
          </cell>
          <cell r="G67">
            <v>14928</v>
          </cell>
          <cell r="H67">
            <v>8381</v>
          </cell>
        </row>
        <row r="68">
          <cell r="A68">
            <v>39722</v>
          </cell>
          <cell r="C68">
            <v>2317</v>
          </cell>
          <cell r="D68">
            <v>3485</v>
          </cell>
          <cell r="E68">
            <v>464</v>
          </cell>
          <cell r="F68">
            <v>507</v>
          </cell>
          <cell r="G68">
            <v>15183</v>
          </cell>
          <cell r="H68">
            <v>8410</v>
          </cell>
        </row>
        <row r="69">
          <cell r="A69">
            <v>39753</v>
          </cell>
          <cell r="C69">
            <v>2309</v>
          </cell>
          <cell r="D69">
            <v>3525</v>
          </cell>
          <cell r="E69">
            <v>468</v>
          </cell>
          <cell r="F69">
            <v>506</v>
          </cell>
          <cell r="G69">
            <v>15273</v>
          </cell>
          <cell r="H69">
            <v>8465</v>
          </cell>
        </row>
        <row r="70">
          <cell r="A70">
            <v>39783</v>
          </cell>
          <cell r="C70">
            <v>2280</v>
          </cell>
          <cell r="D70">
            <v>3506</v>
          </cell>
          <cell r="E70">
            <v>460</v>
          </cell>
          <cell r="F70">
            <v>504</v>
          </cell>
          <cell r="G70">
            <v>15273</v>
          </cell>
          <cell r="H70">
            <v>8523</v>
          </cell>
        </row>
        <row r="71">
          <cell r="A71">
            <v>39814</v>
          </cell>
          <cell r="C71">
            <v>2260</v>
          </cell>
          <cell r="D71">
            <v>3586</v>
          </cell>
          <cell r="E71">
            <v>523</v>
          </cell>
          <cell r="F71">
            <v>540</v>
          </cell>
          <cell r="G71">
            <v>15525</v>
          </cell>
          <cell r="H71">
            <v>8616</v>
          </cell>
        </row>
        <row r="72">
          <cell r="A72">
            <v>39845</v>
          </cell>
          <cell r="C72">
            <v>2404</v>
          </cell>
          <cell r="D72">
            <v>3915</v>
          </cell>
          <cell r="E72">
            <v>482</v>
          </cell>
          <cell r="F72">
            <v>554</v>
          </cell>
          <cell r="G72">
            <v>15964</v>
          </cell>
          <cell r="H72">
            <v>8609</v>
          </cell>
        </row>
        <row r="73">
          <cell r="A73">
            <v>39873</v>
          </cell>
          <cell r="C73">
            <v>2422</v>
          </cell>
          <cell r="D73">
            <v>4119</v>
          </cell>
          <cell r="E73">
            <v>486</v>
          </cell>
          <cell r="F73">
            <v>554</v>
          </cell>
          <cell r="G73">
            <v>16114</v>
          </cell>
          <cell r="H73">
            <v>8533</v>
          </cell>
        </row>
        <row r="74">
          <cell r="A74">
            <v>39904</v>
          </cell>
          <cell r="C74">
            <v>2447</v>
          </cell>
          <cell r="D74">
            <v>4254</v>
          </cell>
          <cell r="E74">
            <v>514</v>
          </cell>
          <cell r="F74">
            <v>557</v>
          </cell>
          <cell r="G74">
            <v>16287</v>
          </cell>
          <cell r="H74">
            <v>8515</v>
          </cell>
        </row>
        <row r="75">
          <cell r="A75">
            <v>39934</v>
          </cell>
          <cell r="C75">
            <v>2441</v>
          </cell>
          <cell r="D75">
            <v>4337</v>
          </cell>
          <cell r="E75">
            <v>493</v>
          </cell>
          <cell r="F75">
            <v>565</v>
          </cell>
          <cell r="G75">
            <v>16256</v>
          </cell>
          <cell r="H75">
            <v>8420</v>
          </cell>
        </row>
        <row r="76">
          <cell r="A76">
            <v>39965</v>
          </cell>
          <cell r="C76">
            <v>2440</v>
          </cell>
          <cell r="D76">
            <v>4393</v>
          </cell>
          <cell r="E76">
            <v>509</v>
          </cell>
          <cell r="F76">
            <v>568</v>
          </cell>
          <cell r="G76">
            <v>16148</v>
          </cell>
          <cell r="H76">
            <v>8238</v>
          </cell>
        </row>
        <row r="77">
          <cell r="A77">
            <v>39995</v>
          </cell>
          <cell r="C77">
            <v>2448</v>
          </cell>
          <cell r="D77">
            <v>4394</v>
          </cell>
          <cell r="E77">
            <v>515</v>
          </cell>
          <cell r="F77">
            <v>588</v>
          </cell>
          <cell r="G77">
            <v>16286</v>
          </cell>
          <cell r="H77">
            <v>8341</v>
          </cell>
        </row>
        <row r="78">
          <cell r="A78">
            <v>40026</v>
          </cell>
          <cell r="C78">
            <v>2517</v>
          </cell>
          <cell r="D78">
            <v>4313</v>
          </cell>
          <cell r="E78">
            <v>517</v>
          </cell>
          <cell r="F78">
            <v>581</v>
          </cell>
          <cell r="G78">
            <v>15972</v>
          </cell>
          <cell r="H78">
            <v>8044</v>
          </cell>
        </row>
        <row r="79">
          <cell r="A79">
            <v>40057</v>
          </cell>
          <cell r="C79">
            <v>2582</v>
          </cell>
          <cell r="D79">
            <v>4298</v>
          </cell>
          <cell r="E79">
            <v>527</v>
          </cell>
          <cell r="F79">
            <v>608</v>
          </cell>
          <cell r="G79">
            <v>15975</v>
          </cell>
          <cell r="H79">
            <v>7960</v>
          </cell>
        </row>
        <row r="80">
          <cell r="A80">
            <v>40087</v>
          </cell>
          <cell r="C80">
            <v>2551</v>
          </cell>
          <cell r="D80">
            <v>4357</v>
          </cell>
          <cell r="E80">
            <v>525</v>
          </cell>
          <cell r="F80">
            <v>630</v>
          </cell>
          <cell r="G80">
            <v>15935</v>
          </cell>
          <cell r="H80">
            <v>7872</v>
          </cell>
        </row>
        <row r="81">
          <cell r="A81">
            <v>40118</v>
          </cell>
          <cell r="C81">
            <v>2594</v>
          </cell>
          <cell r="D81">
            <v>4375</v>
          </cell>
          <cell r="E81">
            <v>525</v>
          </cell>
          <cell r="F81">
            <v>638</v>
          </cell>
          <cell r="G81">
            <v>15816</v>
          </cell>
          <cell r="H81">
            <v>7684</v>
          </cell>
        </row>
        <row r="82">
          <cell r="A82">
            <v>40148</v>
          </cell>
          <cell r="C82">
            <v>2606</v>
          </cell>
          <cell r="D82">
            <v>4398</v>
          </cell>
          <cell r="E82">
            <v>523</v>
          </cell>
          <cell r="F82">
            <v>651</v>
          </cell>
          <cell r="G82">
            <v>15683</v>
          </cell>
          <cell r="H82">
            <v>7505</v>
          </cell>
        </row>
        <row r="83">
          <cell r="A83">
            <v>40179</v>
          </cell>
          <cell r="C83">
            <v>2717</v>
          </cell>
          <cell r="D83">
            <v>4412</v>
          </cell>
          <cell r="E83">
            <v>545</v>
          </cell>
          <cell r="F83">
            <v>682</v>
          </cell>
          <cell r="G83">
            <v>15823</v>
          </cell>
          <cell r="H83">
            <v>7467</v>
          </cell>
        </row>
        <row r="84">
          <cell r="A84">
            <v>40210</v>
          </cell>
          <cell r="C84">
            <v>2598</v>
          </cell>
          <cell r="D84">
            <v>4240</v>
          </cell>
          <cell r="E84">
            <v>538</v>
          </cell>
          <cell r="F84">
            <v>691</v>
          </cell>
          <cell r="G84">
            <v>15396</v>
          </cell>
          <cell r="H84">
            <v>7329</v>
          </cell>
        </row>
        <row r="85">
          <cell r="A85">
            <v>40238</v>
          </cell>
          <cell r="C85">
            <v>2631</v>
          </cell>
          <cell r="D85">
            <v>4197</v>
          </cell>
          <cell r="E85">
            <v>525</v>
          </cell>
          <cell r="F85">
            <v>702</v>
          </cell>
          <cell r="G85">
            <v>15260</v>
          </cell>
          <cell r="H85">
            <v>7205</v>
          </cell>
        </row>
        <row r="86">
          <cell r="A86">
            <v>40269</v>
          </cell>
          <cell r="C86">
            <v>2619</v>
          </cell>
          <cell r="D86">
            <v>4236</v>
          </cell>
          <cell r="E86">
            <v>510</v>
          </cell>
          <cell r="F86">
            <v>711</v>
          </cell>
          <cell r="G86">
            <v>15137</v>
          </cell>
          <cell r="H86">
            <v>7061</v>
          </cell>
        </row>
        <row r="87">
          <cell r="A87">
            <v>40299</v>
          </cell>
          <cell r="C87">
            <v>2626</v>
          </cell>
          <cell r="D87">
            <v>4250</v>
          </cell>
          <cell r="E87">
            <v>510</v>
          </cell>
          <cell r="F87">
            <v>696</v>
          </cell>
          <cell r="G87">
            <v>15032</v>
          </cell>
          <cell r="H87">
            <v>6950</v>
          </cell>
        </row>
        <row r="88">
          <cell r="A88">
            <v>40330</v>
          </cell>
          <cell r="C88">
            <v>2636</v>
          </cell>
          <cell r="D88">
            <v>4348</v>
          </cell>
          <cell r="E88">
            <v>497</v>
          </cell>
          <cell r="F88">
            <v>708</v>
          </cell>
          <cell r="G88">
            <v>15110</v>
          </cell>
          <cell r="H88">
            <v>6921</v>
          </cell>
        </row>
        <row r="89">
          <cell r="A89">
            <v>40360</v>
          </cell>
          <cell r="C89">
            <v>2624</v>
          </cell>
          <cell r="D89">
            <v>4432</v>
          </cell>
          <cell r="E89">
            <v>504</v>
          </cell>
          <cell r="F89">
            <v>698</v>
          </cell>
          <cell r="G89">
            <v>15060</v>
          </cell>
          <cell r="H89">
            <v>6802</v>
          </cell>
        </row>
        <row r="90">
          <cell r="A90">
            <v>40391</v>
          </cell>
          <cell r="C90">
            <v>2691</v>
          </cell>
          <cell r="D90">
            <v>4656</v>
          </cell>
          <cell r="E90">
            <v>500</v>
          </cell>
          <cell r="F90">
            <v>693</v>
          </cell>
          <cell r="G90">
            <v>15512</v>
          </cell>
          <cell r="H90">
            <v>6972</v>
          </cell>
        </row>
        <row r="91">
          <cell r="A91">
            <v>40422</v>
          </cell>
          <cell r="C91">
            <v>2696</v>
          </cell>
          <cell r="D91">
            <v>4846</v>
          </cell>
          <cell r="E91">
            <v>515</v>
          </cell>
          <cell r="F91">
            <v>681</v>
          </cell>
          <cell r="G91">
            <v>15839</v>
          </cell>
          <cell r="H91">
            <v>7101</v>
          </cell>
        </row>
        <row r="92">
          <cell r="A92">
            <v>40452</v>
          </cell>
          <cell r="C92">
            <v>2757</v>
          </cell>
          <cell r="D92">
            <v>5041</v>
          </cell>
          <cell r="E92">
            <v>514</v>
          </cell>
          <cell r="F92">
            <v>683</v>
          </cell>
          <cell r="G92">
            <v>16158</v>
          </cell>
          <cell r="H92">
            <v>7163</v>
          </cell>
        </row>
        <row r="93">
          <cell r="A93">
            <v>40483</v>
          </cell>
          <cell r="C93">
            <v>2748</v>
          </cell>
          <cell r="D93">
            <v>5228</v>
          </cell>
          <cell r="E93">
            <v>513</v>
          </cell>
          <cell r="F93">
            <v>685</v>
          </cell>
          <cell r="G93">
            <v>16375</v>
          </cell>
          <cell r="H93">
            <v>7201</v>
          </cell>
        </row>
        <row r="94">
          <cell r="A94">
            <v>40513</v>
          </cell>
          <cell r="C94">
            <v>2766</v>
          </cell>
          <cell r="D94">
            <v>5302</v>
          </cell>
          <cell r="E94">
            <v>512</v>
          </cell>
          <cell r="F94">
            <v>682</v>
          </cell>
          <cell r="G94">
            <v>16475</v>
          </cell>
          <cell r="H94">
            <v>7213</v>
          </cell>
        </row>
        <row r="95">
          <cell r="A95">
            <v>40544</v>
          </cell>
          <cell r="C95">
            <v>2821</v>
          </cell>
          <cell r="D95">
            <v>5314</v>
          </cell>
          <cell r="E95">
            <v>499</v>
          </cell>
          <cell r="F95">
            <v>632</v>
          </cell>
          <cell r="G95">
            <v>16489</v>
          </cell>
          <cell r="H95">
            <v>7223</v>
          </cell>
        </row>
        <row r="96">
          <cell r="A96">
            <v>40575</v>
          </cell>
          <cell r="C96">
            <v>3049</v>
          </cell>
          <cell r="D96">
            <v>5081</v>
          </cell>
          <cell r="E96">
            <v>491</v>
          </cell>
          <cell r="F96">
            <v>620</v>
          </cell>
          <cell r="G96">
            <v>16643</v>
          </cell>
          <cell r="H96">
            <v>7402</v>
          </cell>
        </row>
        <row r="97">
          <cell r="A97">
            <v>40603</v>
          </cell>
          <cell r="C97">
            <v>3052</v>
          </cell>
          <cell r="D97">
            <v>5126</v>
          </cell>
          <cell r="E97">
            <v>497</v>
          </cell>
          <cell r="F97">
            <v>638</v>
          </cell>
          <cell r="G97">
            <v>16766</v>
          </cell>
          <cell r="H97">
            <v>7453</v>
          </cell>
        </row>
        <row r="98">
          <cell r="A98">
            <v>40634</v>
          </cell>
          <cell r="C98">
            <v>3105</v>
          </cell>
          <cell r="D98">
            <v>5124</v>
          </cell>
          <cell r="E98">
            <v>475</v>
          </cell>
          <cell r="F98">
            <v>631</v>
          </cell>
          <cell r="G98">
            <v>16836</v>
          </cell>
          <cell r="H98">
            <v>7501</v>
          </cell>
        </row>
        <row r="99">
          <cell r="A99">
            <v>40664</v>
          </cell>
          <cell r="C99">
            <v>3157</v>
          </cell>
          <cell r="D99">
            <v>5059</v>
          </cell>
          <cell r="E99">
            <v>476</v>
          </cell>
          <cell r="F99">
            <v>634</v>
          </cell>
          <cell r="G99">
            <v>16883</v>
          </cell>
          <cell r="H99">
            <v>7557</v>
          </cell>
        </row>
        <row r="100">
          <cell r="A100">
            <v>40695</v>
          </cell>
          <cell r="C100">
            <v>3142</v>
          </cell>
          <cell r="D100">
            <v>5024</v>
          </cell>
          <cell r="E100">
            <v>478</v>
          </cell>
          <cell r="F100">
            <v>622</v>
          </cell>
          <cell r="G100">
            <v>16836</v>
          </cell>
          <cell r="H100">
            <v>7570</v>
          </cell>
        </row>
        <row r="101">
          <cell r="A101">
            <v>40725</v>
          </cell>
          <cell r="C101">
            <v>3313</v>
          </cell>
          <cell r="D101">
            <v>4823</v>
          </cell>
          <cell r="E101">
            <v>464</v>
          </cell>
          <cell r="F101">
            <v>618</v>
          </cell>
          <cell r="G101">
            <v>16820</v>
          </cell>
          <cell r="H101">
            <v>7602</v>
          </cell>
        </row>
        <row r="102">
          <cell r="A102">
            <v>40756</v>
          </cell>
          <cell r="C102">
            <v>3263</v>
          </cell>
          <cell r="D102">
            <v>4682</v>
          </cell>
          <cell r="E102">
            <v>485</v>
          </cell>
          <cell r="F102">
            <v>624</v>
          </cell>
          <cell r="G102">
            <v>16517</v>
          </cell>
          <cell r="H102">
            <v>7463</v>
          </cell>
        </row>
        <row r="103">
          <cell r="A103">
            <v>40787</v>
          </cell>
          <cell r="C103">
            <v>3269</v>
          </cell>
          <cell r="D103">
            <v>4451</v>
          </cell>
          <cell r="E103">
            <v>463</v>
          </cell>
          <cell r="F103">
            <v>600</v>
          </cell>
          <cell r="G103">
            <v>16179</v>
          </cell>
          <cell r="H103">
            <v>7396</v>
          </cell>
        </row>
        <row r="104">
          <cell r="A104">
            <v>40817</v>
          </cell>
          <cell r="C104">
            <v>3278</v>
          </cell>
          <cell r="D104">
            <v>4149</v>
          </cell>
          <cell r="E104">
            <v>461</v>
          </cell>
          <cell r="F104">
            <v>571</v>
          </cell>
          <cell r="G104">
            <v>15753</v>
          </cell>
          <cell r="H104">
            <v>7294</v>
          </cell>
        </row>
        <row r="105">
          <cell r="A105">
            <v>40848</v>
          </cell>
          <cell r="C105">
            <v>3318</v>
          </cell>
          <cell r="D105">
            <v>4097</v>
          </cell>
          <cell r="E105">
            <v>462</v>
          </cell>
          <cell r="F105">
            <v>570</v>
          </cell>
          <cell r="G105">
            <v>15796</v>
          </cell>
          <cell r="H105">
            <v>7349</v>
          </cell>
        </row>
        <row r="106">
          <cell r="A106">
            <v>40878</v>
          </cell>
          <cell r="C106">
            <v>3311</v>
          </cell>
          <cell r="D106">
            <v>4038</v>
          </cell>
          <cell r="E106">
            <v>466</v>
          </cell>
          <cell r="F106">
            <v>562</v>
          </cell>
          <cell r="G106">
            <v>15765</v>
          </cell>
          <cell r="H106">
            <v>7388</v>
          </cell>
        </row>
        <row r="107">
          <cell r="A107">
            <v>40909</v>
          </cell>
          <cell r="C107">
            <v>3416</v>
          </cell>
          <cell r="D107">
            <v>4004</v>
          </cell>
          <cell r="E107">
            <v>498</v>
          </cell>
          <cell r="F107">
            <v>533</v>
          </cell>
          <cell r="G107">
            <v>15759</v>
          </cell>
          <cell r="H107">
            <v>7308</v>
          </cell>
        </row>
        <row r="108">
          <cell r="A108">
            <v>40940</v>
          </cell>
          <cell r="C108">
            <v>3391</v>
          </cell>
          <cell r="D108">
            <v>4089</v>
          </cell>
          <cell r="E108">
            <v>501</v>
          </cell>
          <cell r="F108">
            <v>500</v>
          </cell>
          <cell r="G108">
            <v>15821</v>
          </cell>
          <cell r="H108">
            <v>7340</v>
          </cell>
        </row>
        <row r="109">
          <cell r="A109">
            <v>40969</v>
          </cell>
          <cell r="C109">
            <v>3406</v>
          </cell>
          <cell r="D109">
            <v>4221</v>
          </cell>
          <cell r="E109">
            <v>514</v>
          </cell>
          <cell r="F109">
            <v>494</v>
          </cell>
          <cell r="G109">
            <v>16151</v>
          </cell>
          <cell r="H109">
            <v>7516</v>
          </cell>
        </row>
        <row r="110">
          <cell r="A110">
            <v>41000</v>
          </cell>
          <cell r="C110">
            <v>3405</v>
          </cell>
          <cell r="D110">
            <v>4070</v>
          </cell>
          <cell r="E110">
            <v>535</v>
          </cell>
          <cell r="F110">
            <v>483</v>
          </cell>
          <cell r="G110">
            <v>16007</v>
          </cell>
          <cell r="H110">
            <v>7514</v>
          </cell>
        </row>
        <row r="111">
          <cell r="A111">
            <v>41030</v>
          </cell>
          <cell r="C111">
            <v>3374</v>
          </cell>
          <cell r="D111">
            <v>4102</v>
          </cell>
          <cell r="E111">
            <v>528</v>
          </cell>
          <cell r="F111">
            <v>477</v>
          </cell>
          <cell r="G111">
            <v>15975</v>
          </cell>
          <cell r="H111">
            <v>7494</v>
          </cell>
        </row>
        <row r="112">
          <cell r="A112">
            <v>41061</v>
          </cell>
          <cell r="C112">
            <v>3425</v>
          </cell>
          <cell r="D112">
            <v>4049</v>
          </cell>
          <cell r="E112">
            <v>537</v>
          </cell>
          <cell r="F112">
            <v>469</v>
          </cell>
          <cell r="G112">
            <v>16007</v>
          </cell>
          <cell r="H112">
            <v>7527</v>
          </cell>
        </row>
        <row r="113">
          <cell r="A113">
            <v>41091</v>
          </cell>
          <cell r="C113">
            <v>3423</v>
          </cell>
          <cell r="D113">
            <v>3947</v>
          </cell>
          <cell r="E113">
            <v>539</v>
          </cell>
          <cell r="F113">
            <v>436</v>
          </cell>
          <cell r="G113">
            <v>15711</v>
          </cell>
          <cell r="H113">
            <v>7366</v>
          </cell>
        </row>
        <row r="114">
          <cell r="A114">
            <v>41122</v>
          </cell>
          <cell r="C114">
            <v>3338</v>
          </cell>
          <cell r="D114">
            <v>3850</v>
          </cell>
          <cell r="E114">
            <v>541</v>
          </cell>
          <cell r="F114">
            <v>430</v>
          </cell>
          <cell r="G114">
            <v>15499</v>
          </cell>
          <cell r="H114">
            <v>7340</v>
          </cell>
        </row>
        <row r="115">
          <cell r="A115">
            <v>41153</v>
          </cell>
          <cell r="C115">
            <v>3298</v>
          </cell>
          <cell r="D115">
            <v>3802</v>
          </cell>
          <cell r="E115">
            <v>543</v>
          </cell>
          <cell r="F115">
            <v>422</v>
          </cell>
          <cell r="G115">
            <v>15388</v>
          </cell>
          <cell r="H115">
            <v>7323</v>
          </cell>
        </row>
        <row r="116">
          <cell r="A116">
            <v>41183</v>
          </cell>
          <cell r="C116">
            <v>3290</v>
          </cell>
          <cell r="D116">
            <v>3843</v>
          </cell>
          <cell r="E116">
            <v>553</v>
          </cell>
          <cell r="F116">
            <v>422</v>
          </cell>
          <cell r="G116">
            <v>15456</v>
          </cell>
          <cell r="H116">
            <v>7348</v>
          </cell>
        </row>
        <row r="117">
          <cell r="A117">
            <v>41214</v>
          </cell>
          <cell r="C117">
            <v>3231</v>
          </cell>
          <cell r="D117">
            <v>3749</v>
          </cell>
          <cell r="E117">
            <v>552</v>
          </cell>
          <cell r="F117">
            <v>419</v>
          </cell>
          <cell r="G117">
            <v>15258</v>
          </cell>
          <cell r="H117">
            <v>7307</v>
          </cell>
        </row>
        <row r="118">
          <cell r="A118">
            <v>41244</v>
          </cell>
          <cell r="C118">
            <v>3212</v>
          </cell>
          <cell r="D118">
            <v>3737</v>
          </cell>
          <cell r="E118">
            <v>557</v>
          </cell>
          <cell r="F118">
            <v>424</v>
          </cell>
          <cell r="G118">
            <v>15220</v>
          </cell>
          <cell r="H118">
            <v>7290</v>
          </cell>
        </row>
        <row r="119">
          <cell r="A119">
            <v>41275</v>
          </cell>
          <cell r="C119">
            <v>3303</v>
          </cell>
          <cell r="D119">
            <v>3652</v>
          </cell>
          <cell r="E119">
            <v>566</v>
          </cell>
          <cell r="F119">
            <v>419</v>
          </cell>
          <cell r="G119">
            <v>15092</v>
          </cell>
          <cell r="H119">
            <v>7152</v>
          </cell>
        </row>
        <row r="120">
          <cell r="A120">
            <v>41306</v>
          </cell>
          <cell r="C120">
            <v>3286</v>
          </cell>
          <cell r="D120">
            <v>3509</v>
          </cell>
          <cell r="E120">
            <v>558</v>
          </cell>
          <cell r="F120">
            <v>442</v>
          </cell>
          <cell r="G120">
            <v>14551</v>
          </cell>
          <cell r="H120">
            <v>6756</v>
          </cell>
        </row>
        <row r="121">
          <cell r="A121">
            <v>41334</v>
          </cell>
          <cell r="C121">
            <v>3272</v>
          </cell>
          <cell r="D121">
            <v>3432</v>
          </cell>
          <cell r="E121">
            <v>550</v>
          </cell>
          <cell r="F121">
            <v>412</v>
          </cell>
          <cell r="G121">
            <v>14293</v>
          </cell>
          <cell r="H121">
            <v>6627</v>
          </cell>
        </row>
        <row r="122">
          <cell r="A122">
            <v>41365</v>
          </cell>
          <cell r="C122">
            <v>3251</v>
          </cell>
          <cell r="D122">
            <v>3506</v>
          </cell>
          <cell r="E122">
            <v>532</v>
          </cell>
          <cell r="F122">
            <v>425</v>
          </cell>
          <cell r="G122">
            <v>14324</v>
          </cell>
          <cell r="H122">
            <v>6610</v>
          </cell>
        </row>
        <row r="123">
          <cell r="A123">
            <v>41395</v>
          </cell>
          <cell r="C123">
            <v>3260</v>
          </cell>
          <cell r="D123">
            <v>3642</v>
          </cell>
          <cell r="E123">
            <v>557</v>
          </cell>
          <cell r="F123">
            <v>433</v>
          </cell>
          <cell r="G123">
            <v>14533</v>
          </cell>
          <cell r="H123">
            <v>6641</v>
          </cell>
        </row>
        <row r="124">
          <cell r="A124">
            <v>41426</v>
          </cell>
          <cell r="C124">
            <v>3201</v>
          </cell>
          <cell r="D124">
            <v>3713</v>
          </cell>
          <cell r="E124">
            <v>545</v>
          </cell>
          <cell r="F124">
            <v>447</v>
          </cell>
          <cell r="G124">
            <v>14528</v>
          </cell>
          <cell r="H124">
            <v>6622</v>
          </cell>
        </row>
        <row r="125">
          <cell r="A125">
            <v>41456</v>
          </cell>
          <cell r="C125">
            <v>3312</v>
          </cell>
          <cell r="D125">
            <v>3691</v>
          </cell>
          <cell r="E125">
            <v>543</v>
          </cell>
          <cell r="F125">
            <v>448</v>
          </cell>
          <cell r="G125">
            <v>14598</v>
          </cell>
          <cell r="H125">
            <v>6604</v>
          </cell>
        </row>
        <row r="126">
          <cell r="A126">
            <v>41487</v>
          </cell>
          <cell r="C126">
            <v>3419</v>
          </cell>
          <cell r="D126">
            <v>3763</v>
          </cell>
          <cell r="E126">
            <v>541</v>
          </cell>
          <cell r="F126">
            <v>457</v>
          </cell>
          <cell r="G126">
            <v>14891</v>
          </cell>
          <cell r="H126">
            <v>6711</v>
          </cell>
        </row>
        <row r="127">
          <cell r="A127">
            <v>41518</v>
          </cell>
          <cell r="C127">
            <v>3431</v>
          </cell>
          <cell r="D127">
            <v>3766</v>
          </cell>
          <cell r="E127">
            <v>537</v>
          </cell>
          <cell r="F127">
            <v>463</v>
          </cell>
          <cell r="G127">
            <v>14907</v>
          </cell>
          <cell r="H127">
            <v>6710</v>
          </cell>
        </row>
        <row r="128">
          <cell r="A128">
            <v>41548</v>
          </cell>
          <cell r="C128">
            <v>3444</v>
          </cell>
          <cell r="D128">
            <v>3854</v>
          </cell>
          <cell r="E128">
            <v>534</v>
          </cell>
          <cell r="F128">
            <v>467</v>
          </cell>
          <cell r="G128">
            <v>15104</v>
          </cell>
          <cell r="H128">
            <v>6805</v>
          </cell>
        </row>
        <row r="129">
          <cell r="A129">
            <v>41579</v>
          </cell>
          <cell r="C129">
            <v>3465</v>
          </cell>
          <cell r="D129">
            <v>3967</v>
          </cell>
          <cell r="E129">
            <v>540</v>
          </cell>
          <cell r="F129">
            <v>474</v>
          </cell>
          <cell r="G129">
            <v>15271</v>
          </cell>
          <cell r="H129">
            <v>6825</v>
          </cell>
        </row>
        <row r="130">
          <cell r="A130">
            <v>41609</v>
          </cell>
          <cell r="C130">
            <v>3477</v>
          </cell>
          <cell r="D130">
            <v>4083</v>
          </cell>
          <cell r="E130">
            <v>533</v>
          </cell>
          <cell r="F130">
            <v>466</v>
          </cell>
          <cell r="G130">
            <v>15398</v>
          </cell>
          <cell r="H130">
            <v>6839</v>
          </cell>
        </row>
        <row r="131">
          <cell r="A131">
            <v>41640</v>
          </cell>
          <cell r="C131">
            <v>3520</v>
          </cell>
          <cell r="D131">
            <v>4258</v>
          </cell>
          <cell r="E131">
            <v>561</v>
          </cell>
          <cell r="F131">
            <v>453</v>
          </cell>
          <cell r="G131">
            <v>15707</v>
          </cell>
          <cell r="H131">
            <v>6915</v>
          </cell>
        </row>
        <row r="132">
          <cell r="A132">
            <v>41671</v>
          </cell>
          <cell r="C132">
            <v>3740</v>
          </cell>
          <cell r="D132">
            <v>4544</v>
          </cell>
          <cell r="E132">
            <v>573</v>
          </cell>
          <cell r="F132">
            <v>443</v>
          </cell>
          <cell r="G132">
            <v>16466</v>
          </cell>
          <cell r="H132">
            <v>7166</v>
          </cell>
        </row>
        <row r="133">
          <cell r="A133">
            <v>41699</v>
          </cell>
          <cell r="C133">
            <v>3788</v>
          </cell>
          <cell r="D133">
            <v>4770</v>
          </cell>
          <cell r="E133">
            <v>576</v>
          </cell>
          <cell r="F133">
            <v>447</v>
          </cell>
          <cell r="G133">
            <v>16822</v>
          </cell>
          <cell r="H133">
            <v>7241</v>
          </cell>
        </row>
        <row r="134">
          <cell r="A134">
            <v>41730</v>
          </cell>
          <cell r="C134">
            <v>3818</v>
          </cell>
          <cell r="D134">
            <v>5041</v>
          </cell>
          <cell r="E134">
            <v>606</v>
          </cell>
          <cell r="F134">
            <v>434</v>
          </cell>
          <cell r="G134">
            <v>17211</v>
          </cell>
          <cell r="H134">
            <v>7312</v>
          </cell>
        </row>
        <row r="135">
          <cell r="A135">
            <v>41760</v>
          </cell>
          <cell r="C135">
            <v>3838</v>
          </cell>
          <cell r="D135">
            <v>5269</v>
          </cell>
          <cell r="E135">
            <v>604</v>
          </cell>
          <cell r="F135">
            <v>430</v>
          </cell>
          <cell r="G135">
            <v>17560</v>
          </cell>
          <cell r="H135">
            <v>7419</v>
          </cell>
        </row>
        <row r="136">
          <cell r="A136">
            <v>41791</v>
          </cell>
          <cell r="C136">
            <v>3863</v>
          </cell>
          <cell r="D136">
            <v>5685</v>
          </cell>
          <cell r="E136">
            <v>608</v>
          </cell>
          <cell r="F136">
            <v>430</v>
          </cell>
          <cell r="G136">
            <v>18120</v>
          </cell>
          <cell r="H136">
            <v>7534</v>
          </cell>
        </row>
        <row r="137">
          <cell r="A137">
            <v>41821</v>
          </cell>
          <cell r="C137">
            <v>4109</v>
          </cell>
          <cell r="D137">
            <v>6328</v>
          </cell>
          <cell r="E137">
            <v>610</v>
          </cell>
          <cell r="F137">
            <v>430</v>
          </cell>
          <cell r="G137">
            <v>19443</v>
          </cell>
          <cell r="H137">
            <v>7966</v>
          </cell>
        </row>
        <row r="138">
          <cell r="A138">
            <v>41852</v>
          </cell>
          <cell r="C138">
            <v>4144</v>
          </cell>
          <cell r="D138">
            <v>6980</v>
          </cell>
          <cell r="E138">
            <v>615</v>
          </cell>
          <cell r="F138">
            <v>419</v>
          </cell>
          <cell r="G138">
            <v>20364</v>
          </cell>
          <cell r="H138">
            <v>8206</v>
          </cell>
        </row>
        <row r="139">
          <cell r="A139">
            <v>41883</v>
          </cell>
          <cell r="C139">
            <v>4222</v>
          </cell>
          <cell r="D139">
            <v>7552</v>
          </cell>
          <cell r="E139">
            <v>618</v>
          </cell>
          <cell r="F139">
            <v>427</v>
          </cell>
          <cell r="G139">
            <v>21376</v>
          </cell>
          <cell r="H139">
            <v>8557</v>
          </cell>
        </row>
        <row r="140">
          <cell r="A140">
            <v>41913</v>
          </cell>
          <cell r="C140">
            <v>4297</v>
          </cell>
          <cell r="D140">
            <v>7978</v>
          </cell>
          <cell r="E140">
            <v>626</v>
          </cell>
          <cell r="F140">
            <v>431</v>
          </cell>
          <cell r="G140">
            <v>21994</v>
          </cell>
          <cell r="H140">
            <v>8662</v>
          </cell>
        </row>
        <row r="141">
          <cell r="A141">
            <v>41944</v>
          </cell>
          <cell r="C141">
            <v>4316</v>
          </cell>
          <cell r="D141">
            <v>8391</v>
          </cell>
          <cell r="E141">
            <v>622</v>
          </cell>
          <cell r="F141">
            <v>446</v>
          </cell>
          <cell r="G141">
            <v>22712</v>
          </cell>
          <cell r="H141">
            <v>8937</v>
          </cell>
        </row>
        <row r="142">
          <cell r="A142">
            <v>41974</v>
          </cell>
          <cell r="C142">
            <v>4328</v>
          </cell>
          <cell r="D142">
            <v>8491</v>
          </cell>
          <cell r="E142">
            <v>620</v>
          </cell>
          <cell r="F142">
            <v>451</v>
          </cell>
          <cell r="G142">
            <v>22863</v>
          </cell>
          <cell r="H142">
            <v>8973</v>
          </cell>
        </row>
        <row r="143">
          <cell r="A143">
            <v>42005</v>
          </cell>
          <cell r="C143">
            <v>4621</v>
          </cell>
          <cell r="D143">
            <v>9061</v>
          </cell>
          <cell r="E143">
            <v>573</v>
          </cell>
          <cell r="F143">
            <v>479</v>
          </cell>
          <cell r="G143">
            <v>23884</v>
          </cell>
          <cell r="H143">
            <v>9150</v>
          </cell>
        </row>
        <row r="144">
          <cell r="A144">
            <v>42036</v>
          </cell>
          <cell r="C144">
            <v>4693</v>
          </cell>
          <cell r="D144">
            <v>9976</v>
          </cell>
          <cell r="E144">
            <v>586</v>
          </cell>
          <cell r="F144">
            <v>462</v>
          </cell>
          <cell r="G144">
            <v>24981</v>
          </cell>
          <cell r="H144">
            <v>9264</v>
          </cell>
        </row>
        <row r="145">
          <cell r="A145">
            <v>42064</v>
          </cell>
          <cell r="C145">
            <v>4759</v>
          </cell>
          <cell r="D145">
            <v>10238</v>
          </cell>
          <cell r="E145">
            <v>619</v>
          </cell>
          <cell r="F145">
            <v>473</v>
          </cell>
          <cell r="G145">
            <v>25491</v>
          </cell>
          <cell r="H145">
            <v>9402</v>
          </cell>
        </row>
        <row r="146">
          <cell r="A146">
            <v>42095</v>
          </cell>
          <cell r="C146">
            <v>4833</v>
          </cell>
          <cell r="D146">
            <v>10235</v>
          </cell>
          <cell r="E146">
            <v>615</v>
          </cell>
          <cell r="F146">
            <v>484</v>
          </cell>
          <cell r="G146">
            <v>25693</v>
          </cell>
          <cell r="H146">
            <v>9526</v>
          </cell>
        </row>
        <row r="147">
          <cell r="A147">
            <v>42125</v>
          </cell>
          <cell r="C147">
            <v>4800</v>
          </cell>
          <cell r="D147">
            <v>10134</v>
          </cell>
          <cell r="E147">
            <v>596</v>
          </cell>
          <cell r="F147">
            <v>487</v>
          </cell>
          <cell r="G147">
            <v>25632</v>
          </cell>
          <cell r="H147">
            <v>9615</v>
          </cell>
        </row>
        <row r="148">
          <cell r="A148">
            <v>42156</v>
          </cell>
          <cell r="C148">
            <v>4877</v>
          </cell>
          <cell r="D148">
            <v>10062</v>
          </cell>
          <cell r="E148">
            <v>596</v>
          </cell>
          <cell r="F148">
            <v>500</v>
          </cell>
          <cell r="G148">
            <v>25785</v>
          </cell>
          <cell r="H148">
            <v>9750</v>
          </cell>
        </row>
        <row r="149">
          <cell r="A149">
            <v>42186</v>
          </cell>
          <cell r="C149">
            <v>5065</v>
          </cell>
          <cell r="D149">
            <v>10560</v>
          </cell>
          <cell r="E149">
            <v>595</v>
          </cell>
          <cell r="F149">
            <v>523</v>
          </cell>
          <cell r="G149">
            <v>26697</v>
          </cell>
          <cell r="H149">
            <v>9954</v>
          </cell>
        </row>
        <row r="150">
          <cell r="A150">
            <v>42217</v>
          </cell>
          <cell r="C150">
            <v>5138</v>
          </cell>
          <cell r="D150">
            <v>10569</v>
          </cell>
          <cell r="E150">
            <v>565</v>
          </cell>
          <cell r="F150">
            <v>529</v>
          </cell>
          <cell r="G150">
            <v>26759</v>
          </cell>
          <cell r="H150">
            <v>9958</v>
          </cell>
        </row>
        <row r="151">
          <cell r="A151">
            <v>42248</v>
          </cell>
          <cell r="C151">
            <v>5215</v>
          </cell>
          <cell r="D151">
            <v>10708</v>
          </cell>
          <cell r="E151">
            <v>572</v>
          </cell>
          <cell r="F151">
            <v>524</v>
          </cell>
          <cell r="G151">
            <v>26986</v>
          </cell>
          <cell r="H151">
            <v>9967</v>
          </cell>
        </row>
        <row r="152">
          <cell r="A152">
            <v>42278</v>
          </cell>
          <cell r="C152">
            <v>5296</v>
          </cell>
          <cell r="D152">
            <v>10811</v>
          </cell>
          <cell r="E152">
            <v>577</v>
          </cell>
          <cell r="F152">
            <v>526</v>
          </cell>
          <cell r="G152">
            <v>27480</v>
          </cell>
          <cell r="H152">
            <v>10270</v>
          </cell>
        </row>
        <row r="153">
          <cell r="A153">
            <v>42309</v>
          </cell>
          <cell r="C153">
            <v>5310</v>
          </cell>
          <cell r="D153">
            <v>10867</v>
          </cell>
          <cell r="E153">
            <v>576</v>
          </cell>
          <cell r="F153">
            <v>523</v>
          </cell>
          <cell r="G153">
            <v>27798</v>
          </cell>
          <cell r="H153">
            <v>10522</v>
          </cell>
        </row>
        <row r="154">
          <cell r="A154">
            <v>42339</v>
          </cell>
          <cell r="C154">
            <v>5302</v>
          </cell>
          <cell r="D154">
            <v>10833</v>
          </cell>
          <cell r="E154">
            <v>578</v>
          </cell>
          <cell r="F154">
            <v>531</v>
          </cell>
          <cell r="G154">
            <v>27868</v>
          </cell>
          <cell r="H154">
            <v>10624</v>
          </cell>
        </row>
        <row r="155">
          <cell r="A155">
            <v>42370</v>
          </cell>
          <cell r="C155">
            <v>5497</v>
          </cell>
          <cell r="D155">
            <v>10558</v>
          </cell>
          <cell r="E155">
            <v>555</v>
          </cell>
          <cell r="F155">
            <v>571</v>
          </cell>
          <cell r="G155">
            <v>27864</v>
          </cell>
          <cell r="H155">
            <v>10683</v>
          </cell>
        </row>
        <row r="156">
          <cell r="A156">
            <v>42401</v>
          </cell>
          <cell r="C156">
            <v>5787</v>
          </cell>
          <cell r="D156">
            <v>10094</v>
          </cell>
          <cell r="E156">
            <v>560</v>
          </cell>
          <cell r="F156">
            <v>601</v>
          </cell>
          <cell r="G156">
            <v>28106</v>
          </cell>
          <cell r="H156">
            <v>11064</v>
          </cell>
        </row>
        <row r="157">
          <cell r="A157">
            <v>42430</v>
          </cell>
          <cell r="C157">
            <v>5719</v>
          </cell>
          <cell r="D157">
            <v>9815</v>
          </cell>
          <cell r="E157">
            <v>532</v>
          </cell>
          <cell r="F157">
            <v>600</v>
          </cell>
          <cell r="G157">
            <v>27704</v>
          </cell>
          <cell r="H157">
            <v>11038</v>
          </cell>
        </row>
        <row r="158">
          <cell r="A158">
            <v>42461</v>
          </cell>
          <cell r="C158">
            <v>5710</v>
          </cell>
          <cell r="D158">
            <v>9729</v>
          </cell>
          <cell r="E158">
            <v>533</v>
          </cell>
          <cell r="F158">
            <v>624</v>
          </cell>
          <cell r="G158">
            <v>27645</v>
          </cell>
          <cell r="H158">
            <v>11049</v>
          </cell>
        </row>
        <row r="159">
          <cell r="A159">
            <v>42491</v>
          </cell>
          <cell r="C159">
            <v>5710</v>
          </cell>
          <cell r="D159">
            <v>9747</v>
          </cell>
          <cell r="E159">
            <v>543</v>
          </cell>
          <cell r="F159">
            <v>631</v>
          </cell>
          <cell r="G159">
            <v>27769</v>
          </cell>
          <cell r="H159">
            <v>11138</v>
          </cell>
        </row>
        <row r="160">
          <cell r="A160">
            <v>42522</v>
          </cell>
          <cell r="C160">
            <v>5698</v>
          </cell>
          <cell r="D160">
            <v>9549</v>
          </cell>
          <cell r="E160">
            <v>552</v>
          </cell>
          <cell r="F160">
            <v>638</v>
          </cell>
          <cell r="G160">
            <v>27518</v>
          </cell>
          <cell r="H160">
            <v>11081</v>
          </cell>
        </row>
        <row r="161">
          <cell r="A161">
            <v>42552</v>
          </cell>
          <cell r="C161">
            <v>5804</v>
          </cell>
          <cell r="D161">
            <v>8756</v>
          </cell>
          <cell r="E161">
            <v>557</v>
          </cell>
          <cell r="F161">
            <v>643</v>
          </cell>
          <cell r="G161">
            <v>26782</v>
          </cell>
          <cell r="H161">
            <v>11022</v>
          </cell>
        </row>
        <row r="162">
          <cell r="A162">
            <v>42583</v>
          </cell>
          <cell r="C162">
            <v>5726</v>
          </cell>
          <cell r="D162">
            <v>8167</v>
          </cell>
          <cell r="E162">
            <v>562</v>
          </cell>
          <cell r="F162">
            <v>652</v>
          </cell>
          <cell r="G162">
            <v>26174</v>
          </cell>
          <cell r="H162">
            <v>11067</v>
          </cell>
        </row>
        <row r="163">
          <cell r="A163">
            <v>42614</v>
          </cell>
          <cell r="C163">
            <v>5756</v>
          </cell>
          <cell r="D163">
            <v>7538</v>
          </cell>
          <cell r="E163">
            <v>559</v>
          </cell>
          <cell r="F163">
            <v>684</v>
          </cell>
          <cell r="G163">
            <v>25597</v>
          </cell>
          <cell r="H163">
            <v>11060</v>
          </cell>
        </row>
        <row r="164">
          <cell r="A164">
            <v>42644</v>
          </cell>
          <cell r="C164">
            <v>5723</v>
          </cell>
          <cell r="D164">
            <v>7165</v>
          </cell>
          <cell r="E164">
            <v>543</v>
          </cell>
          <cell r="F164">
            <v>685</v>
          </cell>
          <cell r="G164">
            <v>25019</v>
          </cell>
          <cell r="H164">
            <v>10903</v>
          </cell>
        </row>
        <row r="165">
          <cell r="A165">
            <v>42675</v>
          </cell>
          <cell r="C165">
            <v>5728</v>
          </cell>
          <cell r="D165">
            <v>6869</v>
          </cell>
          <cell r="E165">
            <v>549</v>
          </cell>
          <cell r="F165">
            <v>695</v>
          </cell>
          <cell r="G165">
            <v>24558</v>
          </cell>
          <cell r="H165">
            <v>10717</v>
          </cell>
        </row>
        <row r="166">
          <cell r="A166">
            <v>42705</v>
          </cell>
          <cell r="C166">
            <v>5766</v>
          </cell>
          <cell r="D166">
            <v>6702</v>
          </cell>
          <cell r="E166">
            <v>553</v>
          </cell>
          <cell r="F166">
            <v>704</v>
          </cell>
          <cell r="G166">
            <v>24562</v>
          </cell>
          <cell r="H166">
            <v>10837</v>
          </cell>
        </row>
        <row r="167">
          <cell r="A167">
            <v>42736</v>
          </cell>
          <cell r="C167">
            <v>5612</v>
          </cell>
          <cell r="D167">
            <v>6457</v>
          </cell>
          <cell r="E167">
            <v>586</v>
          </cell>
          <cell r="F167">
            <v>713</v>
          </cell>
          <cell r="G167">
            <v>24297</v>
          </cell>
          <cell r="H167">
            <v>10929</v>
          </cell>
        </row>
        <row r="168">
          <cell r="A168">
            <v>42767</v>
          </cell>
          <cell r="C168">
            <v>5447</v>
          </cell>
          <cell r="D168">
            <v>6243</v>
          </cell>
          <cell r="E168">
            <v>566</v>
          </cell>
          <cell r="F168">
            <v>748</v>
          </cell>
          <cell r="G168">
            <v>23846</v>
          </cell>
          <cell r="H168">
            <v>10842</v>
          </cell>
        </row>
        <row r="169">
          <cell r="A169">
            <v>42795</v>
          </cell>
          <cell r="C169">
            <v>5461</v>
          </cell>
          <cell r="D169">
            <v>6108</v>
          </cell>
          <cell r="E169">
            <v>565</v>
          </cell>
          <cell r="F169">
            <v>759</v>
          </cell>
          <cell r="G169">
            <v>23861</v>
          </cell>
          <cell r="H169">
            <v>10968</v>
          </cell>
        </row>
        <row r="170">
          <cell r="A170">
            <v>42826</v>
          </cell>
          <cell r="C170">
            <v>5468</v>
          </cell>
          <cell r="D170">
            <v>5966</v>
          </cell>
          <cell r="E170">
            <v>574</v>
          </cell>
          <cell r="F170">
            <v>746</v>
          </cell>
          <cell r="G170">
            <v>23869</v>
          </cell>
          <cell r="H170">
            <v>11115</v>
          </cell>
        </row>
        <row r="171">
          <cell r="A171">
            <v>42856</v>
          </cell>
          <cell r="C171">
            <v>5486</v>
          </cell>
          <cell r="D171">
            <v>5831</v>
          </cell>
          <cell r="E171">
            <v>571</v>
          </cell>
          <cell r="F171">
            <v>735</v>
          </cell>
          <cell r="G171">
            <v>23740</v>
          </cell>
          <cell r="H171">
            <v>11117</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ssential">
  <a:themeElements>
    <a:clrScheme name="NZIER">
      <a:dk1>
        <a:sysClr val="windowText" lastClr="000000"/>
      </a:dk1>
      <a:lt1>
        <a:sysClr val="window" lastClr="FFFFFF"/>
      </a:lt1>
      <a:dk2>
        <a:srgbClr val="1F497D"/>
      </a:dk2>
      <a:lt2>
        <a:srgbClr val="EEECE1"/>
      </a:lt2>
      <a:accent1>
        <a:srgbClr val="F20062"/>
      </a:accent1>
      <a:accent2>
        <a:srgbClr val="00B0F0"/>
      </a:accent2>
      <a:accent3>
        <a:srgbClr val="00B050"/>
      </a:accent3>
      <a:accent4>
        <a:srgbClr val="5DBDFF"/>
      </a:accent4>
      <a:accent5>
        <a:srgbClr val="A20042"/>
      </a:accent5>
      <a:accent6>
        <a:srgbClr val="333399"/>
      </a:accent6>
      <a:hlink>
        <a:srgbClr val="000000"/>
      </a:hlink>
      <a:folHlink>
        <a:srgbClr val="8DB3E2"/>
      </a:folHlink>
    </a:clrScheme>
    <a:fontScheme name="Essential">
      <a:majorFont>
        <a:latin typeface="Arial Black"/>
        <a:ea typeface=""/>
        <a:cs typeface=""/>
        <a:font script="Jpan" typeface="ＭＳ Ｐゴシック"/>
        <a:font script="Hang" typeface="HY견고딕"/>
        <a:font script="Hans" typeface="微软雅黑"/>
        <a:font script="Hant" typeface="微軟正黑體"/>
        <a:font script="Arab" typeface="Tahoma"/>
        <a:font script="Hebr" typeface="Tahoma"/>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sential">
      <a:fillStyleLst>
        <a:solidFill>
          <a:schemeClr val="phClr"/>
        </a:solidFill>
        <a:gradFill rotWithShape="1">
          <a:gsLst>
            <a:gs pos="0">
              <a:schemeClr val="phClr">
                <a:tint val="60000"/>
                <a:satMod val="250000"/>
              </a:schemeClr>
            </a:gs>
            <a:gs pos="35000">
              <a:schemeClr val="phClr">
                <a:tint val="47000"/>
                <a:satMod val="275000"/>
              </a:schemeClr>
            </a:gs>
            <a:gs pos="100000">
              <a:schemeClr val="phClr">
                <a:tint val="25000"/>
                <a:satMod val="300000"/>
              </a:schemeClr>
            </a:gs>
          </a:gsLst>
          <a:lin ang="16200000" scaled="1"/>
        </a:gradFill>
        <a:solidFill>
          <a:schemeClr val="phClr">
            <a:satMod val="110000"/>
          </a:schemeClr>
        </a:solidFill>
      </a:fillStyleLst>
      <a:lnStyleLst>
        <a:ln w="12700" cap="flat" cmpd="sng" algn="ctr">
          <a:solidFill>
            <a:schemeClr val="phClr">
              <a:shade val="95000"/>
              <a:satMod val="105000"/>
            </a:schemeClr>
          </a:solidFill>
          <a:prstDash val="solid"/>
        </a:ln>
        <a:ln w="28575" cap="flat" cmpd="sng" algn="ctr">
          <a:solidFill>
            <a:schemeClr val="phClr"/>
          </a:solidFill>
          <a:prstDash val="solid"/>
        </a:ln>
        <a:ln w="41275" cap="flat" cmpd="sng" algn="ctr">
          <a:solidFill>
            <a:schemeClr val="phClr"/>
          </a:solidFill>
          <a:prstDash val="solid"/>
        </a:ln>
      </a:lnStyleLst>
      <a:effectStyleLst>
        <a:effectStyle>
          <a:effectLst/>
        </a:effectStyle>
        <a:effectStyle>
          <a:effectLst>
            <a:outerShdw blurRad="39999" dist="23000" algn="bl" rotWithShape="0">
              <a:srgbClr val="000000">
                <a:alpha val="40000"/>
              </a:srgbClr>
            </a:outerShdw>
          </a:effectLst>
        </a:effectStyle>
        <a:effectStyle>
          <a:effectLst>
            <a:outerShdw blurRad="38100" dist="19050" algn="bl" rotWithShape="0">
              <a:srgbClr val="000000">
                <a:alpha val="60000"/>
              </a:srgbClr>
            </a:outerShdw>
          </a:effectLst>
          <a:scene3d>
            <a:camera prst="orthographicFront">
              <a:rot lat="0" lon="0" rev="0"/>
            </a:camera>
            <a:lightRig rig="balanced" dir="l"/>
          </a:scene3d>
          <a:sp3d prstMaterial="plastic">
            <a:bevelT w="38100" h="31750"/>
          </a:sp3d>
        </a:effectStyle>
      </a:effectStyleLst>
      <a:bgFillStyleLst>
        <a:solidFill>
          <a:schemeClr val="phClr"/>
        </a:solidFill>
        <a:blipFill rotWithShape="1">
          <a:blip xmlns:r="http://schemas.openxmlformats.org/officeDocument/2006/relationships" r:embed="rId1">
            <a:duotone>
              <a:schemeClr val="phClr">
                <a:tint val="96000"/>
              </a:schemeClr>
              <a:schemeClr val="phClr">
                <a:shade val="94000"/>
              </a:schemeClr>
            </a:duotone>
          </a:blip>
          <a:tile tx="0" ty="0" sx="100000" sy="100000" flip="none" algn="tl"/>
        </a:blipFill>
        <a:gradFill rotWithShape="1">
          <a:gsLst>
            <a:gs pos="0">
              <a:schemeClr val="phClr">
                <a:tint val="84000"/>
                <a:satMod val="110000"/>
              </a:schemeClr>
            </a:gs>
            <a:gs pos="44000">
              <a:schemeClr val="phClr">
                <a:tint val="93000"/>
                <a:satMod val="115000"/>
              </a:schemeClr>
            </a:gs>
            <a:gs pos="100000">
              <a:schemeClr val="phClr">
                <a:tint val="100000"/>
                <a:shade val="59000"/>
                <a:satMod val="120000"/>
              </a:schemeClr>
            </a:gs>
          </a:gsLst>
          <a:path path="circle">
            <a:fillToRect l="40000" t="60000" r="60000" b="4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nzier.org.nz/" TargetMode="External"/><Relationship Id="rId1" Type="http://schemas.openxmlformats.org/officeDocument/2006/relationships/hyperlink" Target="mailto:christina.leung@nzier.org.nz"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enz.govt.nz/assets/Uploads/June-2016-Student-Visa-Dashboard.pdf" TargetMode="External"/><Relationship Id="rId2" Type="http://schemas.openxmlformats.org/officeDocument/2006/relationships/hyperlink" Target="http://www.enz.govt.nz/markets-research/china" TargetMode="External"/><Relationship Id="rId1" Type="http://schemas.openxmlformats.org/officeDocument/2006/relationships/hyperlink" Target="http://www.enz.govt.nz/sites/public_files/Regional%20visa%20dashboard%20FY%202015.pdf" TargetMode="External"/><Relationship Id="rId5" Type="http://schemas.openxmlformats.org/officeDocument/2006/relationships/drawing" Target="../drawings/drawing22.xml"/><Relationship Id="rId4"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unctad.org/Sections/dite_fdistat/docs/webdiaeia2014d3_CHN.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unctad.org/Sections/dite_fdistat/docs/webdiaeia2014d3_CHN.pdf" TargetMode="External"/><Relationship Id="rId1" Type="http://schemas.openxmlformats.org/officeDocument/2006/relationships/hyperlink" Target="http://www.heritage.org/research/projects/china-global-investment-tracker-interactive-map"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nzier.sharepoint.com/Jobs/QP%20(800)/0.%20Premium%20Members/NZCC/Language%20Jan%2015.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4"/>
  <sheetViews>
    <sheetView showGridLines="0" tabSelected="1" workbookViewId="0">
      <selection activeCell="C21" sqref="C21"/>
    </sheetView>
  </sheetViews>
  <sheetFormatPr defaultColWidth="0" defaultRowHeight="12.75" zeroHeight="1"/>
  <cols>
    <col min="1" max="2" width="9" customWidth="1"/>
    <col min="3" max="3" width="10.375" customWidth="1"/>
    <col min="4" max="4" width="32.375" customWidth="1"/>
    <col min="5" max="7" width="0" hidden="1" customWidth="1"/>
    <col min="8" max="16384" width="9" hidden="1"/>
  </cols>
  <sheetData>
    <row r="1" spans="1:4" ht="21" thickBot="1">
      <c r="A1" s="1" t="s">
        <v>66</v>
      </c>
      <c r="B1" s="1"/>
      <c r="C1" s="1"/>
      <c r="D1" s="1"/>
    </row>
    <row r="2" spans="1:4" ht="13.5" thickTop="1"/>
    <row r="3" spans="1:4" ht="16.5" thickBot="1">
      <c r="A3" s="43" t="s">
        <v>64</v>
      </c>
      <c r="B3" s="43"/>
      <c r="C3" s="43"/>
      <c r="D3" s="43"/>
    </row>
    <row r="4" spans="1:4" s="45" customFormat="1" ht="24.95" customHeight="1" thickTop="1">
      <c r="A4" s="44" t="str">
        <f>'1'!A1</f>
        <v>NZ trade with top 5 markets</v>
      </c>
    </row>
    <row r="5" spans="1:4" s="45" customFormat="1" ht="24.95" customHeight="1">
      <c r="A5" s="44" t="str">
        <f>'1.1'!A1</f>
        <v>Drivers of NZ exports by commodity &amp; country over the past 7 years</v>
      </c>
    </row>
    <row r="6" spans="1:4" s="45" customFormat="1" ht="24.95" customHeight="1">
      <c r="A6" s="44" t="e">
        <f>#REF!</f>
        <v>#REF!</v>
      </c>
    </row>
    <row r="7" spans="1:4" s="45" customFormat="1" ht="24.95" customHeight="1">
      <c r="A7" s="44" t="str">
        <f>'3'!$A$1</f>
        <v>Investment stock: Foreign investment in NZ &amp; NZ investment abroad</v>
      </c>
    </row>
    <row r="8" spans="1:4" s="45" customFormat="1" ht="24.95" customHeight="1">
      <c r="A8" s="44" t="str">
        <f>'3.1'!A1</f>
        <v>Chinese investment abroad (note, not official data)</v>
      </c>
    </row>
    <row r="9" spans="1:4" s="45" customFormat="1" ht="24.95" customHeight="1">
      <c r="A9" s="44" t="str">
        <f>'4'!$A$1</f>
        <v>Chinese language teaching in NZ, at schools</v>
      </c>
    </row>
    <row r="10" spans="1:4" s="45" customFormat="1" ht="24.95" customHeight="1">
      <c r="A10" s="44" t="str">
        <f>'5'!$A$1</f>
        <v>Permanent &amp; long term arrivals, departures and net</v>
      </c>
    </row>
    <row r="11" spans="1:4" s="45" customFormat="1" ht="24.95" customHeight="1">
      <c r="A11" s="44" t="str">
        <f>'6'!$A$1</f>
        <v xml:space="preserve">Visitor arrivals &amp; spending </v>
      </c>
    </row>
    <row r="12" spans="1:4" s="45" customFormat="1" ht="24.95" customHeight="1">
      <c r="A12" s="44" t="str">
        <f>'7'!A1</f>
        <v>Students with valid visas in NZ</v>
      </c>
    </row>
    <row r="13" spans="1:4" s="45" customFormat="1" ht="24.95" customHeight="1">
      <c r="A13" s="44" t="str">
        <f>+'8'!A1</f>
        <v>Key shares by country</v>
      </c>
    </row>
    <row r="14" spans="1:4"/>
    <row r="15" spans="1:4" ht="16.5" thickBot="1">
      <c r="A15" s="43"/>
      <c r="B15" s="43"/>
      <c r="C15" s="43"/>
      <c r="D15" s="43"/>
    </row>
    <row r="16" spans="1:4" s="45" customFormat="1" ht="24.95" customHeight="1" thickTop="1">
      <c r="A16" s="44"/>
    </row>
    <row r="17" spans="1:4" s="45" customFormat="1" ht="24.95" customHeight="1">
      <c r="A17" s="44"/>
    </row>
    <row r="18" spans="1:4"/>
    <row r="19" spans="1:4" ht="16.5" thickBot="1">
      <c r="A19" s="43" t="s">
        <v>68</v>
      </c>
      <c r="B19" s="43"/>
      <c r="C19" s="43"/>
      <c r="D19" s="43"/>
    </row>
    <row r="20" spans="1:4" ht="13.5" thickTop="1">
      <c r="A20" t="s">
        <v>65</v>
      </c>
      <c r="C20" s="46">
        <v>42640</v>
      </c>
    </row>
    <row r="21" spans="1:4">
      <c r="A21" t="s">
        <v>67</v>
      </c>
      <c r="C21" t="s">
        <v>161</v>
      </c>
    </row>
    <row r="22" spans="1:4">
      <c r="C22" s="47" t="s">
        <v>70</v>
      </c>
    </row>
    <row r="23" spans="1:4">
      <c r="A23" t="s">
        <v>69</v>
      </c>
      <c r="C23" s="42" t="s">
        <v>162</v>
      </c>
    </row>
    <row r="24" spans="1:4"/>
  </sheetData>
  <hyperlinks>
    <hyperlink ref="A4" location="'1'!A1" display="'1'!A1"/>
    <hyperlink ref="A5" location="'1.1'!A1" display="'1.1'!A1"/>
    <hyperlink ref="A6" location="'2'!A1" display="'2'!A1"/>
    <hyperlink ref="A7" location="'3'!A1" display="'3'!A1"/>
    <hyperlink ref="A9" location="'4'!A1" display="'4'!A1"/>
    <hyperlink ref="A10" location="'5'!A1" display="'5'!A1"/>
    <hyperlink ref="A11" location="'6'!A1" display="'6'!A1"/>
    <hyperlink ref="A12" location="'7'!A1" display="'7'!A1"/>
    <hyperlink ref="C23" r:id="rId1"/>
    <hyperlink ref="C22" r:id="rId2"/>
    <hyperlink ref="A8" location="'3.1'!A1" display="'3.1'!A1"/>
    <hyperlink ref="A13" location="'8'!A1" display="'8'!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AF147"/>
  <sheetViews>
    <sheetView showGridLines="0" zoomScale="70" zoomScaleNormal="70" zoomScalePageLayoutView="70" workbookViewId="0">
      <selection activeCell="A76" sqref="A76"/>
    </sheetView>
  </sheetViews>
  <sheetFormatPr defaultColWidth="8.75" defaultRowHeight="12.75"/>
  <cols>
    <col min="1" max="1" width="9" customWidth="1"/>
    <col min="26" max="26" width="10.25" bestFit="1" customWidth="1"/>
  </cols>
  <sheetData>
    <row r="1" spans="1:6" s="1" customFormat="1" ht="21" thickBot="1">
      <c r="A1" s="15" t="s">
        <v>45</v>
      </c>
      <c r="F1" s="9"/>
    </row>
    <row r="2" spans="1:6" ht="13.5" thickTop="1">
      <c r="A2" s="16" t="s">
        <v>46</v>
      </c>
      <c r="F2" s="7"/>
    </row>
    <row r="3" spans="1:6">
      <c r="A3" s="16"/>
      <c r="F3" s="7"/>
    </row>
    <row r="4" spans="1:6">
      <c r="A4" s="16"/>
      <c r="F4" s="7"/>
    </row>
    <row r="5" spans="1:6">
      <c r="A5" s="16"/>
      <c r="F5" s="7"/>
    </row>
    <row r="6" spans="1:6">
      <c r="A6" s="16"/>
      <c r="F6" s="7"/>
    </row>
    <row r="7" spans="1:6">
      <c r="A7" s="16"/>
      <c r="F7" s="7"/>
    </row>
    <row r="8" spans="1:6">
      <c r="A8" s="16"/>
      <c r="F8" s="7"/>
    </row>
    <row r="9" spans="1:6">
      <c r="A9" s="16"/>
      <c r="F9" s="7"/>
    </row>
    <row r="10" spans="1:6">
      <c r="A10" s="16"/>
      <c r="F10" s="7"/>
    </row>
    <row r="37" spans="1:26">
      <c r="A37" s="83"/>
      <c r="B37" s="90"/>
      <c r="C37" s="90"/>
      <c r="D37" s="90"/>
      <c r="E37" s="90"/>
      <c r="F37" s="90"/>
      <c r="G37" s="90"/>
      <c r="H37" s="90"/>
      <c r="I37" s="90"/>
      <c r="J37" s="90"/>
      <c r="K37" s="90"/>
      <c r="L37" s="90"/>
      <c r="M37" s="90"/>
      <c r="N37" s="90"/>
    </row>
    <row r="38" spans="1:26">
      <c r="Y38" s="87" t="s">
        <v>141</v>
      </c>
      <c r="Z38" s="125">
        <v>42640</v>
      </c>
    </row>
    <row r="39" spans="1:26">
      <c r="A39" t="s">
        <v>121</v>
      </c>
      <c r="B39" t="str">
        <f>TEXT(A111,"MMM-yy")</f>
        <v>May-17</v>
      </c>
    </row>
    <row r="40" spans="1:26">
      <c r="A40" s="19"/>
      <c r="B40" s="292" t="s">
        <v>72</v>
      </c>
      <c r="C40" s="293"/>
      <c r="D40" s="293"/>
      <c r="E40" s="293"/>
      <c r="F40" s="293"/>
      <c r="G40" s="293"/>
      <c r="H40" s="293"/>
      <c r="I40" s="293"/>
      <c r="J40" s="293"/>
      <c r="K40" s="293"/>
      <c r="L40" s="293"/>
      <c r="M40" s="293"/>
      <c r="N40" s="294"/>
      <c r="O40" s="292" t="s">
        <v>73</v>
      </c>
      <c r="P40" s="293"/>
      <c r="Q40" s="293"/>
      <c r="R40" s="293"/>
      <c r="S40" s="293"/>
      <c r="T40" s="293"/>
      <c r="U40" s="293"/>
      <c r="V40" s="293"/>
      <c r="W40" s="293"/>
      <c r="X40" s="293"/>
      <c r="Y40" s="293"/>
      <c r="Z40" s="293"/>
    </row>
    <row r="41" spans="1:26">
      <c r="A41" s="49"/>
      <c r="B41" s="49" t="s">
        <v>24</v>
      </c>
      <c r="C41" s="49" t="s">
        <v>39</v>
      </c>
      <c r="D41" s="49" t="s">
        <v>14</v>
      </c>
      <c r="E41" s="49" t="s">
        <v>18</v>
      </c>
      <c r="F41" s="49" t="s">
        <v>25</v>
      </c>
      <c r="G41" s="49" t="s">
        <v>16</v>
      </c>
      <c r="H41" s="49" t="s">
        <v>17</v>
      </c>
      <c r="I41" s="49" t="s">
        <v>51</v>
      </c>
      <c r="J41" s="49" t="s">
        <v>40</v>
      </c>
      <c r="K41" s="49" t="s">
        <v>41</v>
      </c>
      <c r="L41" s="49" t="s">
        <v>33</v>
      </c>
      <c r="M41" s="49" t="s">
        <v>34</v>
      </c>
      <c r="N41" s="49" t="s">
        <v>56</v>
      </c>
      <c r="O41" s="49" t="s">
        <v>24</v>
      </c>
      <c r="P41" s="49" t="s">
        <v>39</v>
      </c>
      <c r="Q41" s="49" t="s">
        <v>14</v>
      </c>
      <c r="R41" s="49" t="s">
        <v>18</v>
      </c>
      <c r="S41" s="49" t="s">
        <v>25</v>
      </c>
      <c r="T41" s="49" t="s">
        <v>16</v>
      </c>
      <c r="U41" s="49" t="s">
        <v>17</v>
      </c>
      <c r="V41" s="49" t="s">
        <v>51</v>
      </c>
      <c r="W41" s="49" t="s">
        <v>40</v>
      </c>
      <c r="X41" s="49" t="s">
        <v>41</v>
      </c>
      <c r="Y41" s="49" t="s">
        <v>33</v>
      </c>
      <c r="Z41" s="49" t="s">
        <v>34</v>
      </c>
    </row>
    <row r="42" spans="1:26">
      <c r="A42" s="64" t="s">
        <v>42</v>
      </c>
      <c r="B42" s="50"/>
      <c r="C42" s="50"/>
      <c r="D42" s="50"/>
      <c r="E42" s="50"/>
      <c r="F42" s="50"/>
      <c r="G42" s="50"/>
      <c r="H42" s="50"/>
      <c r="I42" s="50"/>
      <c r="J42" s="50"/>
      <c r="K42" s="50"/>
      <c r="L42" s="50"/>
      <c r="M42" s="50"/>
      <c r="N42" s="50"/>
      <c r="O42" s="50"/>
      <c r="P42" s="50"/>
      <c r="Q42" s="50"/>
      <c r="R42" s="50"/>
      <c r="S42" s="50"/>
      <c r="T42" s="50"/>
      <c r="U42" s="50"/>
      <c r="V42" s="50"/>
      <c r="W42" s="50"/>
      <c r="X42" s="50"/>
      <c r="Y42" s="50"/>
      <c r="Z42" s="51"/>
    </row>
    <row r="43" spans="1:26">
      <c r="A43" s="65">
        <f t="shared" ref="A43:A74" si="0">EDATE(A44,-12)</f>
        <v>30803</v>
      </c>
      <c r="B43" s="115">
        <f>INDEX([7]annual!B:B,MATCH($A43,[7]annual!$A:$A,0))</f>
        <v>15369</v>
      </c>
      <c r="C43" s="115">
        <f>INDEX([7]annual!C:C,MATCH($A43,[7]annual!$A:$A,0))</f>
        <v>915</v>
      </c>
      <c r="D43" s="115">
        <f>INDEX([7]annual!D:D,MATCH($A43,[7]annual!$A:$A,0))</f>
        <v>81</v>
      </c>
      <c r="E43" s="115">
        <f>INDEX([7]annual!E:E,MATCH($A43,[7]annual!$A:$A,0))</f>
        <v>663</v>
      </c>
      <c r="F43" s="115">
        <f>INDEX([7]annual!F:F,MATCH($A43,[7]annual!$A:$A,0))</f>
        <v>377</v>
      </c>
      <c r="G43" s="115">
        <f>INDEX([7]annual!G:G,MATCH($A43,[7]annual!$A:$A,0))</f>
        <v>135</v>
      </c>
      <c r="H43" s="115">
        <f>INDEX([7]annual!H:H,MATCH($A43,[7]annual!$A:$A,0))</f>
        <v>410</v>
      </c>
      <c r="I43" s="115">
        <f>INDEX([7]annual!I:I,MATCH($A43,[7]annual!$A:$A,0))</f>
        <v>66</v>
      </c>
      <c r="J43" s="115">
        <f>INDEX([7]annual!J:J,MATCH($A43,[7]annual!$A:$A,0))</f>
        <v>196</v>
      </c>
      <c r="K43" s="115">
        <f>INDEX([7]annual!K:K,MATCH($A43,[7]annual!$A:$A,0))</f>
        <v>238</v>
      </c>
      <c r="L43" s="115">
        <f>INDEX([7]annual!L:L,MATCH($A43,[7]annual!$A:$A,0))</f>
        <v>7235</v>
      </c>
      <c r="M43" s="115">
        <f>INDEX([7]annual!M:M,MATCH($A43,[7]annual!$A:$A,0))</f>
        <v>2106</v>
      </c>
      <c r="N43" s="115">
        <f>INDEX([7]annual!N:N,MATCH($A43,[7]annual!$A:$A,0))</f>
        <v>39793</v>
      </c>
      <c r="O43" s="4">
        <f>B43/$N43</f>
        <v>0.3862237076872817</v>
      </c>
      <c r="P43" s="4">
        <f t="shared" ref="P43:P76" si="1">C43/$N43</f>
        <v>2.2993993918528386E-2</v>
      </c>
      <c r="Q43" s="4">
        <f t="shared" ref="Q43:Q76" si="2">D43/$N43</f>
        <v>2.0355338878697256E-3</v>
      </c>
      <c r="R43" s="4">
        <f t="shared" ref="R43:R76" si="3">E43/$N43</f>
        <v>1.6661221822933683E-2</v>
      </c>
      <c r="S43" s="4">
        <f t="shared" ref="S43:S76" si="4">F43/$N43</f>
        <v>9.4740280953936624E-3</v>
      </c>
      <c r="T43" s="4">
        <f t="shared" ref="T43:T76" si="5">G43/$N43</f>
        <v>3.3925564797828763E-3</v>
      </c>
      <c r="U43" s="4">
        <f t="shared" ref="U43:U76" si="6">H43/$N43</f>
        <v>1.0303319679340587E-2</v>
      </c>
      <c r="V43" s="4">
        <f t="shared" ref="V43:V76" si="7">I43/$N43</f>
        <v>1.6585831678938507E-3</v>
      </c>
      <c r="W43" s="4">
        <f t="shared" ref="W43:W76" si="8">J43/$N43</f>
        <v>4.9254894076847687E-3</v>
      </c>
      <c r="X43" s="4">
        <f t="shared" ref="X43:X76" si="9">K43/$N43</f>
        <v>5.9809514236172194E-3</v>
      </c>
      <c r="Y43" s="4">
        <f t="shared" ref="Y43:Y76" si="10">L43/$N43</f>
        <v>0.18181589726836378</v>
      </c>
      <c r="Z43" s="53">
        <f t="shared" ref="Z43:Z76" si="11">M43/$N43</f>
        <v>5.2923881084612871E-2</v>
      </c>
    </row>
    <row r="44" spans="1:26">
      <c r="A44" s="65">
        <f t="shared" si="0"/>
        <v>31168</v>
      </c>
      <c r="B44" s="115">
        <f>INDEX([7]annual!B:B,MATCH($A44,[7]annual!$A:$A,0))</f>
        <v>11973</v>
      </c>
      <c r="C44" s="115">
        <f>INDEX([7]annual!C:C,MATCH($A44,[7]annual!$A:$A,0))</f>
        <v>881</v>
      </c>
      <c r="D44" s="115">
        <f>INDEX([7]annual!D:D,MATCH($A44,[7]annual!$A:$A,0))</f>
        <v>81</v>
      </c>
      <c r="E44" s="115">
        <f>INDEX([7]annual!E:E,MATCH($A44,[7]annual!$A:$A,0))</f>
        <v>725</v>
      </c>
      <c r="F44" s="115">
        <f>INDEX([7]annual!F:F,MATCH($A44,[7]annual!$A:$A,0))</f>
        <v>281</v>
      </c>
      <c r="G44" s="115">
        <f>INDEX([7]annual!G:G,MATCH($A44,[7]annual!$A:$A,0))</f>
        <v>110</v>
      </c>
      <c r="H44" s="115">
        <f>INDEX([7]annual!H:H,MATCH($A44,[7]annual!$A:$A,0))</f>
        <v>396</v>
      </c>
      <c r="I44" s="115">
        <f>INDEX([7]annual!I:I,MATCH($A44,[7]annual!$A:$A,0))</f>
        <v>48</v>
      </c>
      <c r="J44" s="115">
        <f>INDEX([7]annual!J:J,MATCH($A44,[7]annual!$A:$A,0))</f>
        <v>174</v>
      </c>
      <c r="K44" s="115">
        <f>INDEX([7]annual!K:K,MATCH($A44,[7]annual!$A:$A,0))</f>
        <v>291</v>
      </c>
      <c r="L44" s="115">
        <f>INDEX([7]annual!L:L,MATCH($A44,[7]annual!$A:$A,0))</f>
        <v>6596</v>
      </c>
      <c r="M44" s="115">
        <f>INDEX([7]annual!M:M,MATCH($A44,[7]annual!$A:$A,0))</f>
        <v>1998</v>
      </c>
      <c r="N44" s="115">
        <f>INDEX([7]annual!N:N,MATCH($A44,[7]annual!$A:$A,0))</f>
        <v>35478</v>
      </c>
      <c r="O44" s="4">
        <f t="shared" ref="O44:O75" si="12">B44/$N44</f>
        <v>0.33747674615254525</v>
      </c>
      <c r="P44" s="4">
        <f t="shared" si="1"/>
        <v>2.483229043350809E-2</v>
      </c>
      <c r="Q44" s="4">
        <f t="shared" si="2"/>
        <v>2.2831050228310501E-3</v>
      </c>
      <c r="R44" s="4">
        <f t="shared" si="3"/>
        <v>2.0435199278426068E-2</v>
      </c>
      <c r="S44" s="4">
        <f>F44/$N44</f>
        <v>7.9204013755003102E-3</v>
      </c>
      <c r="T44" s="4">
        <f t="shared" si="5"/>
        <v>3.1005129939680929E-3</v>
      </c>
      <c r="U44" s="4">
        <f t="shared" si="6"/>
        <v>1.1161846778285134E-2</v>
      </c>
      <c r="V44" s="4">
        <f t="shared" si="7"/>
        <v>1.3529511246406223E-3</v>
      </c>
      <c r="W44" s="4">
        <f t="shared" si="8"/>
        <v>4.9044478268222558E-3</v>
      </c>
      <c r="X44" s="4">
        <f t="shared" si="9"/>
        <v>8.2022661931337726E-3</v>
      </c>
      <c r="Y44" s="4">
        <f t="shared" si="10"/>
        <v>0.18591803371103219</v>
      </c>
      <c r="Z44" s="53">
        <f t="shared" si="11"/>
        <v>5.6316590563165903E-2</v>
      </c>
    </row>
    <row r="45" spans="1:26">
      <c r="A45" s="65">
        <f t="shared" si="0"/>
        <v>31533</v>
      </c>
      <c r="B45" s="115">
        <f>INDEX([7]annual!B:B,MATCH($A45,[7]annual!$A:$A,0))</f>
        <v>10882</v>
      </c>
      <c r="C45" s="115">
        <f>INDEX([7]annual!C:C,MATCH($A45,[7]annual!$A:$A,0))</f>
        <v>969</v>
      </c>
      <c r="D45" s="115">
        <f>INDEX([7]annual!D:D,MATCH($A45,[7]annual!$A:$A,0))</f>
        <v>150</v>
      </c>
      <c r="E45" s="115">
        <f>INDEX([7]annual!E:E,MATCH($A45,[7]annual!$A:$A,0))</f>
        <v>680</v>
      </c>
      <c r="F45" s="115">
        <f>INDEX([7]annual!F:F,MATCH($A45,[7]annual!$A:$A,0))</f>
        <v>366</v>
      </c>
      <c r="G45" s="115">
        <f>INDEX([7]annual!G:G,MATCH($A45,[7]annual!$A:$A,0))</f>
        <v>161</v>
      </c>
      <c r="H45" s="115">
        <f>INDEX([7]annual!H:H,MATCH($A45,[7]annual!$A:$A,0))</f>
        <v>502</v>
      </c>
      <c r="I45" s="115">
        <f>INDEX([7]annual!I:I,MATCH($A45,[7]annual!$A:$A,0))</f>
        <v>149</v>
      </c>
      <c r="J45" s="115">
        <f>INDEX([7]annual!J:J,MATCH($A45,[7]annual!$A:$A,0))</f>
        <v>219</v>
      </c>
      <c r="K45" s="115">
        <f>INDEX([7]annual!K:K,MATCH($A45,[7]annual!$A:$A,0))</f>
        <v>456</v>
      </c>
      <c r="L45" s="115">
        <f>INDEX([7]annual!L:L,MATCH($A45,[7]annual!$A:$A,0))</f>
        <v>8505</v>
      </c>
      <c r="M45" s="115">
        <f>INDEX([7]annual!M:M,MATCH($A45,[7]annual!$A:$A,0))</f>
        <v>2051</v>
      </c>
      <c r="N45" s="115">
        <f>INDEX([7]annual!N:N,MATCH($A45,[7]annual!$A:$A,0))</f>
        <v>36629</v>
      </c>
      <c r="O45" s="4">
        <f t="shared" si="12"/>
        <v>0.29708700756231399</v>
      </c>
      <c r="P45" s="4">
        <f t="shared" si="1"/>
        <v>2.6454448660897103E-2</v>
      </c>
      <c r="Q45" s="4">
        <f t="shared" si="2"/>
        <v>4.0951158917797376E-3</v>
      </c>
      <c r="R45" s="4">
        <f t="shared" si="3"/>
        <v>1.8564525376068144E-2</v>
      </c>
      <c r="S45" s="4">
        <f t="shared" si="4"/>
        <v>9.9920827759425596E-3</v>
      </c>
      <c r="T45" s="4">
        <f t="shared" si="5"/>
        <v>4.3954243905102511E-3</v>
      </c>
      <c r="U45" s="4">
        <f t="shared" si="6"/>
        <v>1.3704987851156187E-2</v>
      </c>
      <c r="V45" s="4">
        <f t="shared" si="7"/>
        <v>4.0678151191678724E-3</v>
      </c>
      <c r="W45" s="4">
        <f t="shared" si="8"/>
        <v>5.9788692019984166E-3</v>
      </c>
      <c r="X45" s="4">
        <f t="shared" si="9"/>
        <v>1.2449152311010401E-2</v>
      </c>
      <c r="Y45" s="4">
        <f t="shared" si="10"/>
        <v>0.2321930710639111</v>
      </c>
      <c r="Z45" s="53">
        <f t="shared" si="11"/>
        <v>5.5993884626934942E-2</v>
      </c>
    </row>
    <row r="46" spans="1:26">
      <c r="A46" s="65">
        <f t="shared" si="0"/>
        <v>31898</v>
      </c>
      <c r="B46" s="115">
        <f>INDEX([7]annual!B:B,MATCH($A46,[7]annual!$A:$A,0))</f>
        <v>13763</v>
      </c>
      <c r="C46" s="115">
        <f>INDEX([7]annual!C:C,MATCH($A46,[7]annual!$A:$A,0))</f>
        <v>1301</v>
      </c>
      <c r="D46" s="115">
        <f>INDEX([7]annual!D:D,MATCH($A46,[7]annual!$A:$A,0))</f>
        <v>225</v>
      </c>
      <c r="E46" s="115">
        <f>INDEX([7]annual!E:E,MATCH($A46,[7]annual!$A:$A,0))</f>
        <v>1122</v>
      </c>
      <c r="F46" s="115">
        <f>INDEX([7]annual!F:F,MATCH($A46,[7]annual!$A:$A,0))</f>
        <v>489</v>
      </c>
      <c r="G46" s="115">
        <f>INDEX([7]annual!G:G,MATCH($A46,[7]annual!$A:$A,0))</f>
        <v>191</v>
      </c>
      <c r="H46" s="115">
        <f>INDEX([7]annual!H:H,MATCH($A46,[7]annual!$A:$A,0))</f>
        <v>678</v>
      </c>
      <c r="I46" s="115">
        <f>INDEX([7]annual!I:I,MATCH($A46,[7]annual!$A:$A,0))</f>
        <v>129</v>
      </c>
      <c r="J46" s="115">
        <f>INDEX([7]annual!J:J,MATCH($A46,[7]annual!$A:$A,0))</f>
        <v>305</v>
      </c>
      <c r="K46" s="115">
        <f>INDEX([7]annual!K:K,MATCH($A46,[7]annual!$A:$A,0))</f>
        <v>752</v>
      </c>
      <c r="L46" s="115">
        <f>INDEX([7]annual!L:L,MATCH($A46,[7]annual!$A:$A,0))</f>
        <v>11711</v>
      </c>
      <c r="M46" s="115">
        <f>INDEX([7]annual!M:M,MATCH($A46,[7]annual!$A:$A,0))</f>
        <v>2497</v>
      </c>
      <c r="N46" s="115">
        <f>INDEX([7]annual!N:N,MATCH($A46,[7]annual!$A:$A,0))</f>
        <v>45858</v>
      </c>
      <c r="O46" s="4">
        <f t="shared" si="12"/>
        <v>0.30012211609751843</v>
      </c>
      <c r="P46" s="4">
        <f t="shared" si="1"/>
        <v>2.8370186227048715E-2</v>
      </c>
      <c r="Q46" s="4">
        <f t="shared" si="2"/>
        <v>4.9064503467224916E-3</v>
      </c>
      <c r="R46" s="4">
        <f t="shared" si="3"/>
        <v>2.4466832395656155E-2</v>
      </c>
      <c r="S46" s="4">
        <f t="shared" si="4"/>
        <v>1.0663352086876882E-2</v>
      </c>
      <c r="T46" s="4">
        <f t="shared" si="5"/>
        <v>4.1650311832177591E-3</v>
      </c>
      <c r="U46" s="4">
        <f t="shared" si="6"/>
        <v>1.4784770378123773E-2</v>
      </c>
      <c r="V46" s="4">
        <f t="shared" si="7"/>
        <v>2.8130315321208948E-3</v>
      </c>
      <c r="W46" s="4">
        <f t="shared" si="8"/>
        <v>6.6509660255571548E-3</v>
      </c>
      <c r="X46" s="4">
        <f t="shared" si="9"/>
        <v>1.6398447381045837E-2</v>
      </c>
      <c r="Y46" s="4">
        <f t="shared" si="10"/>
        <v>0.25537528893540928</v>
      </c>
      <c r="Z46" s="53">
        <f t="shared" si="11"/>
        <v>5.4450695625626933E-2</v>
      </c>
    </row>
    <row r="47" spans="1:26">
      <c r="A47" s="65">
        <f t="shared" si="0"/>
        <v>32264</v>
      </c>
      <c r="B47" s="115">
        <f>INDEX([7]annual!B:B,MATCH($A47,[7]annual!$A:$A,0))</f>
        <v>13333</v>
      </c>
      <c r="C47" s="115">
        <f>INDEX([7]annual!C:C,MATCH($A47,[7]annual!$A:$A,0))</f>
        <v>1027</v>
      </c>
      <c r="D47" s="115">
        <f>INDEX([7]annual!D:D,MATCH($A47,[7]annual!$A:$A,0))</f>
        <v>312</v>
      </c>
      <c r="E47" s="115">
        <f>INDEX([7]annual!E:E,MATCH($A47,[7]annual!$A:$A,0))</f>
        <v>2269</v>
      </c>
      <c r="F47" s="115">
        <f>INDEX([7]annual!F:F,MATCH($A47,[7]annual!$A:$A,0))</f>
        <v>466</v>
      </c>
      <c r="G47" s="115">
        <f>INDEX([7]annual!G:G,MATCH($A47,[7]annual!$A:$A,0))</f>
        <v>246</v>
      </c>
      <c r="H47" s="115">
        <f>INDEX([7]annual!H:H,MATCH($A47,[7]annual!$A:$A,0))</f>
        <v>1026</v>
      </c>
      <c r="I47" s="115">
        <f>INDEX([7]annual!I:I,MATCH($A47,[7]annual!$A:$A,0))</f>
        <v>444</v>
      </c>
      <c r="J47" s="115">
        <f>INDEX([7]annual!J:J,MATCH($A47,[7]annual!$A:$A,0))</f>
        <v>255</v>
      </c>
      <c r="K47" s="115">
        <f>INDEX([7]annual!K:K,MATCH($A47,[7]annual!$A:$A,0))</f>
        <v>566</v>
      </c>
      <c r="L47" s="115">
        <f>INDEX([7]annual!L:L,MATCH($A47,[7]annual!$A:$A,0))</f>
        <v>11580</v>
      </c>
      <c r="M47" s="115">
        <f>INDEX([7]annual!M:M,MATCH($A47,[7]annual!$A:$A,0))</f>
        <v>2423</v>
      </c>
      <c r="N47" s="115">
        <f>INDEX([7]annual!N:N,MATCH($A47,[7]annual!$A:$A,0))</f>
        <v>47718</v>
      </c>
      <c r="O47" s="4">
        <f t="shared" si="12"/>
        <v>0.27941238107213212</v>
      </c>
      <c r="P47" s="4">
        <f t="shared" si="1"/>
        <v>2.15222767089987E-2</v>
      </c>
      <c r="Q47" s="4">
        <f t="shared" si="2"/>
        <v>6.5384131774173272E-3</v>
      </c>
      <c r="R47" s="4">
        <f t="shared" si="3"/>
        <v>4.7550190703717674E-2</v>
      </c>
      <c r="S47" s="4">
        <f t="shared" si="4"/>
        <v>9.7657068611425452E-3</v>
      </c>
      <c r="T47" s="4">
        <f t="shared" si="5"/>
        <v>5.1552873129636616E-3</v>
      </c>
      <c r="U47" s="4">
        <f t="shared" si="6"/>
        <v>2.150132025650698E-2</v>
      </c>
      <c r="V47" s="4">
        <f t="shared" si="7"/>
        <v>9.3046649063246566E-3</v>
      </c>
      <c r="W47" s="4">
        <f t="shared" si="8"/>
        <v>5.3438953853891611E-3</v>
      </c>
      <c r="X47" s="4">
        <f t="shared" si="9"/>
        <v>1.1861352110314766E-2</v>
      </c>
      <c r="Y47" s="4">
        <f t="shared" si="10"/>
        <v>0.2426757198541431</v>
      </c>
      <c r="Z47" s="53">
        <f t="shared" si="11"/>
        <v>5.0777484387442895E-2</v>
      </c>
    </row>
    <row r="48" spans="1:26">
      <c r="A48" s="65">
        <f t="shared" si="0"/>
        <v>32629</v>
      </c>
      <c r="B48" s="115">
        <f>INDEX([7]annual!B:B,MATCH($A48,[7]annual!$A:$A,0))</f>
        <v>11674</v>
      </c>
      <c r="C48" s="115">
        <f>INDEX([7]annual!C:C,MATCH($A48,[7]annual!$A:$A,0))</f>
        <v>753</v>
      </c>
      <c r="D48" s="115">
        <f>INDEX([7]annual!D:D,MATCH($A48,[7]annual!$A:$A,0))</f>
        <v>412</v>
      </c>
      <c r="E48" s="115">
        <f>INDEX([7]annual!E:E,MATCH($A48,[7]annual!$A:$A,0))</f>
        <v>2323</v>
      </c>
      <c r="F48" s="115">
        <f>INDEX([7]annual!F:F,MATCH($A48,[7]annual!$A:$A,0))</f>
        <v>490</v>
      </c>
      <c r="G48" s="115">
        <f>INDEX([7]annual!G:G,MATCH($A48,[7]annual!$A:$A,0))</f>
        <v>250</v>
      </c>
      <c r="H48" s="115">
        <f>INDEX([7]annual!H:H,MATCH($A48,[7]annual!$A:$A,0))</f>
        <v>1416</v>
      </c>
      <c r="I48" s="115">
        <f>INDEX([7]annual!I:I,MATCH($A48,[7]annual!$A:$A,0))</f>
        <v>209</v>
      </c>
      <c r="J48" s="115">
        <f>INDEX([7]annual!J:J,MATCH($A48,[7]annual!$A:$A,0))</f>
        <v>276</v>
      </c>
      <c r="K48" s="115">
        <f>INDEX([7]annual!K:K,MATCH($A48,[7]annual!$A:$A,0))</f>
        <v>227</v>
      </c>
      <c r="L48" s="115">
        <f>INDEX([7]annual!L:L,MATCH($A48,[7]annual!$A:$A,0))</f>
        <v>10716</v>
      </c>
      <c r="M48" s="115">
        <f>INDEX([7]annual!M:M,MATCH($A48,[7]annual!$A:$A,0))</f>
        <v>2041</v>
      </c>
      <c r="N48" s="115">
        <f>INDEX([7]annual!N:N,MATCH($A48,[7]annual!$A:$A,0))</f>
        <v>46017</v>
      </c>
      <c r="O48" s="4">
        <f t="shared" si="12"/>
        <v>0.25368885411912989</v>
      </c>
      <c r="P48" s="4">
        <f t="shared" si="1"/>
        <v>1.6363517830367037E-2</v>
      </c>
      <c r="Q48" s="4">
        <f t="shared" si="2"/>
        <v>8.9532129430427883E-3</v>
      </c>
      <c r="R48" s="4">
        <f t="shared" si="3"/>
        <v>5.0481343851185433E-2</v>
      </c>
      <c r="S48" s="4">
        <f t="shared" si="4"/>
        <v>1.0648238694395549E-2</v>
      </c>
      <c r="T48" s="4">
        <f t="shared" si="5"/>
        <v>5.4327748440793616E-3</v>
      </c>
      <c r="U48" s="4">
        <f t="shared" si="6"/>
        <v>3.0771236716865505E-2</v>
      </c>
      <c r="V48" s="4">
        <f t="shared" si="7"/>
        <v>4.5417997696503469E-3</v>
      </c>
      <c r="W48" s="4">
        <f t="shared" si="8"/>
        <v>5.9977834278636157E-3</v>
      </c>
      <c r="X48" s="4">
        <f t="shared" si="9"/>
        <v>4.9329595584240602E-3</v>
      </c>
      <c r="Y48" s="4">
        <f t="shared" si="10"/>
        <v>0.23287046091661778</v>
      </c>
      <c r="Z48" s="53">
        <f t="shared" si="11"/>
        <v>4.4353173827063913E-2</v>
      </c>
    </row>
    <row r="49" spans="1:26">
      <c r="A49" s="65">
        <f t="shared" si="0"/>
        <v>32994</v>
      </c>
      <c r="B49" s="115">
        <f>INDEX([7]annual!B:B,MATCH($A49,[7]annual!$A:$A,0))</f>
        <v>16274</v>
      </c>
      <c r="C49" s="115">
        <f>INDEX([7]annual!C:C,MATCH($A49,[7]annual!$A:$A,0))</f>
        <v>844</v>
      </c>
      <c r="D49" s="115">
        <f>INDEX([7]annual!D:D,MATCH($A49,[7]annual!$A:$A,0))</f>
        <v>393</v>
      </c>
      <c r="E49" s="115">
        <f>INDEX([7]annual!E:E,MATCH($A49,[7]annual!$A:$A,0))</f>
        <v>1867</v>
      </c>
      <c r="F49" s="115">
        <f>INDEX([7]annual!F:F,MATCH($A49,[7]annual!$A:$A,0))</f>
        <v>483</v>
      </c>
      <c r="G49" s="115">
        <f>INDEX([7]annual!G:G,MATCH($A49,[7]annual!$A:$A,0))</f>
        <v>236</v>
      </c>
      <c r="H49" s="115">
        <f>INDEX([7]annual!H:H,MATCH($A49,[7]annual!$A:$A,0))</f>
        <v>1717</v>
      </c>
      <c r="I49" s="115">
        <f>INDEX([7]annual!I:I,MATCH($A49,[7]annual!$A:$A,0))</f>
        <v>407</v>
      </c>
      <c r="J49" s="115">
        <f>INDEX([7]annual!J:J,MATCH($A49,[7]annual!$A:$A,0))</f>
        <v>359</v>
      </c>
      <c r="K49" s="115">
        <f>INDEX([7]annual!K:K,MATCH($A49,[7]annual!$A:$A,0))</f>
        <v>199</v>
      </c>
      <c r="L49" s="115">
        <f>INDEX([7]annual!L:L,MATCH($A49,[7]annual!$A:$A,0))</f>
        <v>10684</v>
      </c>
      <c r="M49" s="115">
        <f>INDEX([7]annual!M:M,MATCH($A49,[7]annual!$A:$A,0))</f>
        <v>2295</v>
      </c>
      <c r="N49" s="115">
        <f>INDEX([7]annual!N:N,MATCH($A49,[7]annual!$A:$A,0))</f>
        <v>53559</v>
      </c>
      <c r="O49" s="4">
        <f t="shared" si="12"/>
        <v>0.30385182695718738</v>
      </c>
      <c r="P49" s="4">
        <f t="shared" si="1"/>
        <v>1.575832259750929E-2</v>
      </c>
      <c r="Q49" s="4">
        <f t="shared" si="2"/>
        <v>7.3377023469444911E-3</v>
      </c>
      <c r="R49" s="4">
        <f t="shared" si="3"/>
        <v>3.4858753897570906E-2</v>
      </c>
      <c r="S49" s="4">
        <f t="shared" si="4"/>
        <v>9.0180921973897939E-3</v>
      </c>
      <c r="T49" s="4">
        <f t="shared" si="5"/>
        <v>4.4063556078343512E-3</v>
      </c>
      <c r="U49" s="4">
        <f t="shared" si="6"/>
        <v>3.2058104146828734E-2</v>
      </c>
      <c r="V49" s="4">
        <f t="shared" si="7"/>
        <v>7.5990963236804276E-3</v>
      </c>
      <c r="W49" s="4">
        <f t="shared" si="8"/>
        <v>6.7028884034429324E-3</v>
      </c>
      <c r="X49" s="4">
        <f t="shared" si="9"/>
        <v>3.7155286693179483E-3</v>
      </c>
      <c r="Y49" s="4">
        <f t="shared" si="10"/>
        <v>0.19948094624619578</v>
      </c>
      <c r="Z49" s="53">
        <f t="shared" si="11"/>
        <v>4.2849941186355232E-2</v>
      </c>
    </row>
    <row r="50" spans="1:26">
      <c r="A50" s="65">
        <f t="shared" si="0"/>
        <v>33359</v>
      </c>
      <c r="B50" s="115">
        <f>INDEX([7]annual!B:B,MATCH($A50,[7]annual!$A:$A,0))</f>
        <v>18287</v>
      </c>
      <c r="C50" s="115">
        <f>INDEX([7]annual!C:C,MATCH($A50,[7]annual!$A:$A,0))</f>
        <v>1047</v>
      </c>
      <c r="D50" s="115">
        <f>INDEX([7]annual!D:D,MATCH($A50,[7]annual!$A:$A,0))</f>
        <v>535</v>
      </c>
      <c r="E50" s="115">
        <f>INDEX([7]annual!E:E,MATCH($A50,[7]annual!$A:$A,0))</f>
        <v>1276</v>
      </c>
      <c r="F50" s="115">
        <f>INDEX([7]annual!F:F,MATCH($A50,[7]annual!$A:$A,0))</f>
        <v>539</v>
      </c>
      <c r="G50" s="115">
        <f>INDEX([7]annual!G:G,MATCH($A50,[7]annual!$A:$A,0))</f>
        <v>273</v>
      </c>
      <c r="H50" s="115">
        <f>INDEX([7]annual!H:H,MATCH($A50,[7]annual!$A:$A,0))</f>
        <v>2105</v>
      </c>
      <c r="I50" s="115">
        <f>INDEX([7]annual!I:I,MATCH($A50,[7]annual!$A:$A,0))</f>
        <v>501</v>
      </c>
      <c r="J50" s="115">
        <f>INDEX([7]annual!J:J,MATCH($A50,[7]annual!$A:$A,0))</f>
        <v>433</v>
      </c>
      <c r="K50" s="115">
        <f>INDEX([7]annual!K:K,MATCH($A50,[7]annual!$A:$A,0))</f>
        <v>227</v>
      </c>
      <c r="L50" s="115">
        <f>INDEX([7]annual!L:L,MATCH($A50,[7]annual!$A:$A,0))</f>
        <v>12574</v>
      </c>
      <c r="M50" s="115">
        <f>INDEX([7]annual!M:M,MATCH($A50,[7]annual!$A:$A,0))</f>
        <v>2308</v>
      </c>
      <c r="N50" s="115">
        <f>INDEX([7]annual!N:N,MATCH($A50,[7]annual!$A:$A,0))</f>
        <v>55971</v>
      </c>
      <c r="O50" s="4">
        <f t="shared" si="12"/>
        <v>0.32672276714727272</v>
      </c>
      <c r="P50" s="4">
        <f t="shared" si="1"/>
        <v>1.8706115667041862E-2</v>
      </c>
      <c r="Q50" s="4">
        <f t="shared" si="2"/>
        <v>9.5585213771417349E-3</v>
      </c>
      <c r="R50" s="4">
        <f t="shared" si="3"/>
        <v>2.2797520144360473E-2</v>
      </c>
      <c r="S50" s="4">
        <f t="shared" si="4"/>
        <v>9.6299869575315784E-3</v>
      </c>
      <c r="T50" s="4">
        <f t="shared" si="5"/>
        <v>4.8775258616069036E-3</v>
      </c>
      <c r="U50" s="4">
        <f t="shared" si="6"/>
        <v>3.7608761680155797E-2</v>
      </c>
      <c r="V50" s="4">
        <f t="shared" si="7"/>
        <v>8.9510639438280543E-3</v>
      </c>
      <c r="W50" s="4">
        <f t="shared" si="8"/>
        <v>7.7361490772006932E-3</v>
      </c>
      <c r="X50" s="4">
        <f t="shared" si="9"/>
        <v>4.055671687123689E-3</v>
      </c>
      <c r="Y50" s="4">
        <f t="shared" si="10"/>
        <v>0.22465205195547694</v>
      </c>
      <c r="Z50" s="53">
        <f t="shared" si="11"/>
        <v>4.1235639884940417E-2</v>
      </c>
    </row>
    <row r="51" spans="1:26">
      <c r="A51" s="65">
        <f t="shared" si="0"/>
        <v>33725</v>
      </c>
      <c r="B51" s="115">
        <f>INDEX([7]annual!B:B,MATCH($A51,[7]annual!$A:$A,0))</f>
        <v>12927</v>
      </c>
      <c r="C51" s="115">
        <f>INDEX([7]annual!C:C,MATCH($A51,[7]annual!$A:$A,0))</f>
        <v>914</v>
      </c>
      <c r="D51" s="115">
        <f>INDEX([7]annual!D:D,MATCH($A51,[7]annual!$A:$A,0))</f>
        <v>650</v>
      </c>
      <c r="E51" s="115">
        <f>INDEX([7]annual!E:E,MATCH($A51,[7]annual!$A:$A,0))</f>
        <v>1061</v>
      </c>
      <c r="F51" s="115">
        <f>INDEX([7]annual!F:F,MATCH($A51,[7]annual!$A:$A,0))</f>
        <v>382</v>
      </c>
      <c r="G51" s="115">
        <f>INDEX([7]annual!G:G,MATCH($A51,[7]annual!$A:$A,0))</f>
        <v>312</v>
      </c>
      <c r="H51" s="115">
        <f>INDEX([7]annual!H:H,MATCH($A51,[7]annual!$A:$A,0))</f>
        <v>2463</v>
      </c>
      <c r="I51" s="115">
        <f>INDEX([7]annual!I:I,MATCH($A51,[7]annual!$A:$A,0))</f>
        <v>664</v>
      </c>
      <c r="J51" s="115">
        <f>INDEX([7]annual!J:J,MATCH($A51,[7]annual!$A:$A,0))</f>
        <v>343</v>
      </c>
      <c r="K51" s="115">
        <f>INDEX([7]annual!K:K,MATCH($A51,[7]annual!$A:$A,0))</f>
        <v>210</v>
      </c>
      <c r="L51" s="115">
        <f>INDEX([7]annual!L:L,MATCH($A51,[7]annual!$A:$A,0))</f>
        <v>11128</v>
      </c>
      <c r="M51" s="115">
        <f>INDEX([7]annual!M:M,MATCH($A51,[7]annual!$A:$A,0))</f>
        <v>2106</v>
      </c>
      <c r="N51" s="115">
        <f>INDEX([7]annual!N:N,MATCH($A51,[7]annual!$A:$A,0))</f>
        <v>48421</v>
      </c>
      <c r="O51" s="4">
        <f t="shared" si="12"/>
        <v>0.26697094235971996</v>
      </c>
      <c r="P51" s="4">
        <f t="shared" si="1"/>
        <v>1.8876107474029864E-2</v>
      </c>
      <c r="Q51" s="4">
        <f t="shared" si="2"/>
        <v>1.3423927634703951E-2</v>
      </c>
      <c r="R51" s="4">
        <f t="shared" si="3"/>
        <v>2.1911980339109065E-2</v>
      </c>
      <c r="S51" s="4">
        <f t="shared" si="4"/>
        <v>7.8891390099337065E-3</v>
      </c>
      <c r="T51" s="4">
        <f t="shared" si="5"/>
        <v>6.443485264657896E-3</v>
      </c>
      <c r="U51" s="4">
        <f t="shared" si="6"/>
        <v>5.0866359637347432E-2</v>
      </c>
      <c r="V51" s="4">
        <f t="shared" si="7"/>
        <v>1.3713058383759113E-2</v>
      </c>
      <c r="W51" s="4">
        <f t="shared" si="8"/>
        <v>7.0837033518514692E-3</v>
      </c>
      <c r="X51" s="4">
        <f t="shared" si="9"/>
        <v>4.3369612358274299E-3</v>
      </c>
      <c r="Y51" s="4">
        <f t="shared" si="10"/>
        <v>0.22981764110613165</v>
      </c>
      <c r="Z51" s="53">
        <f t="shared" si="11"/>
        <v>4.34935255364408E-2</v>
      </c>
    </row>
    <row r="52" spans="1:26">
      <c r="A52" s="65">
        <f t="shared" si="0"/>
        <v>34090</v>
      </c>
      <c r="B52" s="115">
        <f>INDEX([7]annual!B:B,MATCH($A52,[7]annual!$A:$A,0))</f>
        <v>11767</v>
      </c>
      <c r="C52" s="115">
        <f>INDEX([7]annual!C:C,MATCH($A52,[7]annual!$A:$A,0))</f>
        <v>828</v>
      </c>
      <c r="D52" s="115">
        <f>INDEX([7]annual!D:D,MATCH($A52,[7]annual!$A:$A,0))</f>
        <v>827</v>
      </c>
      <c r="E52" s="115">
        <f>INDEX([7]annual!E:E,MATCH($A52,[7]annual!$A:$A,0))</f>
        <v>1076</v>
      </c>
      <c r="F52" s="115">
        <f>INDEX([7]annual!F:F,MATCH($A52,[7]annual!$A:$A,0))</f>
        <v>483</v>
      </c>
      <c r="G52" s="115">
        <f>INDEX([7]annual!G:G,MATCH($A52,[7]annual!$A:$A,0))</f>
        <v>438</v>
      </c>
      <c r="H52" s="115">
        <f>INDEX([7]annual!H:H,MATCH($A52,[7]annual!$A:$A,0))</f>
        <v>2325</v>
      </c>
      <c r="I52" s="115">
        <f>INDEX([7]annual!I:I,MATCH($A52,[7]annual!$A:$A,0))</f>
        <v>1804</v>
      </c>
      <c r="J52" s="115">
        <f>INDEX([7]annual!J:J,MATCH($A52,[7]annual!$A:$A,0))</f>
        <v>288</v>
      </c>
      <c r="K52" s="115">
        <f>INDEX([7]annual!K:K,MATCH($A52,[7]annual!$A:$A,0))</f>
        <v>521</v>
      </c>
      <c r="L52" s="115">
        <f>INDEX([7]annual!L:L,MATCH($A52,[7]annual!$A:$A,0))</f>
        <v>10753</v>
      </c>
      <c r="M52" s="115">
        <f>INDEX([7]annual!M:M,MATCH($A52,[7]annual!$A:$A,0))</f>
        <v>2297</v>
      </c>
      <c r="N52" s="115">
        <f>INDEX([7]annual!N:N,MATCH($A52,[7]annual!$A:$A,0))</f>
        <v>50733</v>
      </c>
      <c r="O52" s="4">
        <f t="shared" si="12"/>
        <v>0.23193976307334477</v>
      </c>
      <c r="P52" s="4">
        <f t="shared" si="1"/>
        <v>1.6320737981195672E-2</v>
      </c>
      <c r="Q52" s="4">
        <f t="shared" si="2"/>
        <v>1.6301026944986498E-2</v>
      </c>
      <c r="R52" s="4">
        <f t="shared" si="3"/>
        <v>2.1209074961070704E-2</v>
      </c>
      <c r="S52" s="4">
        <f t="shared" si="4"/>
        <v>9.5204304890308088E-3</v>
      </c>
      <c r="T52" s="4">
        <f t="shared" si="5"/>
        <v>8.6334338596179994E-3</v>
      </c>
      <c r="U52" s="4">
        <f t="shared" si="6"/>
        <v>4.5828159186328425E-2</v>
      </c>
      <c r="V52" s="4">
        <f t="shared" si="7"/>
        <v>3.5558709321349025E-2</v>
      </c>
      <c r="W52" s="4">
        <f t="shared" si="8"/>
        <v>5.6767784282419726E-3</v>
      </c>
      <c r="X52" s="4">
        <f t="shared" si="9"/>
        <v>1.0269449864979402E-2</v>
      </c>
      <c r="Y52" s="4">
        <f t="shared" si="10"/>
        <v>0.21195277235724283</v>
      </c>
      <c r="Z52" s="53">
        <f t="shared" si="11"/>
        <v>4.5276250172471569E-2</v>
      </c>
    </row>
    <row r="53" spans="1:26">
      <c r="A53" s="65">
        <f t="shared" si="0"/>
        <v>34455</v>
      </c>
      <c r="B53" s="115">
        <f>INDEX([7]annual!B:B,MATCH($A53,[7]annual!$A:$A,0))</f>
        <v>13178</v>
      </c>
      <c r="C53" s="115">
        <f>INDEX([7]annual!C:C,MATCH($A53,[7]annual!$A:$A,0))</f>
        <v>931</v>
      </c>
      <c r="D53" s="115">
        <f>INDEX([7]annual!D:D,MATCH($A53,[7]annual!$A:$A,0))</f>
        <v>913</v>
      </c>
      <c r="E53" s="115">
        <f>INDEX([7]annual!E:E,MATCH($A53,[7]annual!$A:$A,0))</f>
        <v>1021</v>
      </c>
      <c r="F53" s="115">
        <f>INDEX([7]annual!F:F,MATCH($A53,[7]annual!$A:$A,0))</f>
        <v>630</v>
      </c>
      <c r="G53" s="115">
        <f>INDEX([7]annual!G:G,MATCH($A53,[7]annual!$A:$A,0))</f>
        <v>738</v>
      </c>
      <c r="H53" s="115">
        <f>INDEX([7]annual!H:H,MATCH($A53,[7]annual!$A:$A,0))</f>
        <v>2998</v>
      </c>
      <c r="I53" s="115">
        <f>INDEX([7]annual!I:I,MATCH($A53,[7]annual!$A:$A,0))</f>
        <v>2528</v>
      </c>
      <c r="J53" s="115">
        <f>INDEX([7]annual!J:J,MATCH($A53,[7]annual!$A:$A,0))</f>
        <v>407</v>
      </c>
      <c r="K53" s="115">
        <f>INDEX([7]annual!K:K,MATCH($A53,[7]annual!$A:$A,0))</f>
        <v>2591</v>
      </c>
      <c r="L53" s="115">
        <f>INDEX([7]annual!L:L,MATCH($A53,[7]annual!$A:$A,0))</f>
        <v>12360</v>
      </c>
      <c r="M53" s="115">
        <f>INDEX([7]annual!M:M,MATCH($A53,[7]annual!$A:$A,0))</f>
        <v>2643</v>
      </c>
      <c r="N53" s="115">
        <f>INDEX([7]annual!N:N,MATCH($A53,[7]annual!$A:$A,0))</f>
        <v>58949</v>
      </c>
      <c r="O53" s="4">
        <f t="shared" si="12"/>
        <v>0.22354916962119797</v>
      </c>
      <c r="P53" s="4">
        <f t="shared" si="1"/>
        <v>1.5793312863661809E-2</v>
      </c>
      <c r="Q53" s="4">
        <f t="shared" si="2"/>
        <v>1.5487964172420227E-2</v>
      </c>
      <c r="R53" s="4">
        <f t="shared" si="3"/>
        <v>1.7320056319869718E-2</v>
      </c>
      <c r="S53" s="4">
        <f t="shared" si="4"/>
        <v>1.068720419345536E-2</v>
      </c>
      <c r="T53" s="4">
        <f t="shared" si="5"/>
        <v>1.251929634090485E-2</v>
      </c>
      <c r="U53" s="4">
        <f t="shared" si="6"/>
        <v>5.0857520907903443E-2</v>
      </c>
      <c r="V53" s="4">
        <f t="shared" si="7"/>
        <v>4.2884527303262143E-2</v>
      </c>
      <c r="W53" s="4">
        <f t="shared" si="8"/>
        <v>6.9042731852957638E-3</v>
      </c>
      <c r="X53" s="4">
        <f t="shared" si="9"/>
        <v>4.3953247722607676E-2</v>
      </c>
      <c r="Y53" s="4">
        <f t="shared" si="10"/>
        <v>0.2096727679858861</v>
      </c>
      <c r="Z53" s="53">
        <f t="shared" si="11"/>
        <v>4.4835366163972247E-2</v>
      </c>
    </row>
    <row r="54" spans="1:26">
      <c r="A54" s="65">
        <f t="shared" si="0"/>
        <v>34820</v>
      </c>
      <c r="B54" s="115">
        <f>INDEX([7]annual!B:B,MATCH($A54,[7]annual!$A:$A,0))</f>
        <v>12831</v>
      </c>
      <c r="C54" s="115">
        <f>INDEX([7]annual!C:C,MATCH($A54,[7]annual!$A:$A,0))</f>
        <v>1063</v>
      </c>
      <c r="D54" s="115">
        <f>INDEX([7]annual!D:D,MATCH($A54,[7]annual!$A:$A,0))</f>
        <v>2287</v>
      </c>
      <c r="E54" s="115">
        <f>INDEX([7]annual!E:E,MATCH($A54,[7]annual!$A:$A,0))</f>
        <v>1245</v>
      </c>
      <c r="F54" s="115">
        <f>INDEX([7]annual!F:F,MATCH($A54,[7]annual!$A:$A,0))</f>
        <v>835</v>
      </c>
      <c r="G54" s="115">
        <f>INDEX([7]annual!G:G,MATCH($A54,[7]annual!$A:$A,0))</f>
        <v>1391</v>
      </c>
      <c r="H54" s="115">
        <f>INDEX([7]annual!H:H,MATCH($A54,[7]annual!$A:$A,0))</f>
        <v>3444</v>
      </c>
      <c r="I54" s="115">
        <f>INDEX([7]annual!I:I,MATCH($A54,[7]annual!$A:$A,0))</f>
        <v>3532</v>
      </c>
      <c r="J54" s="115">
        <f>INDEX([7]annual!J:J,MATCH($A54,[7]annual!$A:$A,0))</f>
        <v>621</v>
      </c>
      <c r="K54" s="115">
        <f>INDEX([7]annual!K:K,MATCH($A54,[7]annual!$A:$A,0))</f>
        <v>2261</v>
      </c>
      <c r="L54" s="115">
        <f>INDEX([7]annual!L:L,MATCH($A54,[7]annual!$A:$A,0))</f>
        <v>13589</v>
      </c>
      <c r="M54" s="115">
        <f>INDEX([7]annual!M:M,MATCH($A54,[7]annual!$A:$A,0))</f>
        <v>2892</v>
      </c>
      <c r="N54" s="115">
        <f>INDEX([7]annual!N:N,MATCH($A54,[7]annual!$A:$A,0))</f>
        <v>68668</v>
      </c>
      <c r="O54" s="4">
        <f t="shared" si="12"/>
        <v>0.18685559503698956</v>
      </c>
      <c r="P54" s="4">
        <f t="shared" si="1"/>
        <v>1.5480281936273082E-2</v>
      </c>
      <c r="Q54" s="4">
        <f t="shared" si="2"/>
        <v>3.3305178540222517E-2</v>
      </c>
      <c r="R54" s="4">
        <f t="shared" si="3"/>
        <v>1.8130715908428963E-2</v>
      </c>
      <c r="S54" s="4">
        <f t="shared" si="4"/>
        <v>1.2159958059066814E-2</v>
      </c>
      <c r="T54" s="4">
        <f t="shared" si="5"/>
        <v>2.0256888215762801E-2</v>
      </c>
      <c r="U54" s="4">
        <f t="shared" si="6"/>
        <v>5.0154365934642044E-2</v>
      </c>
      <c r="V54" s="4">
        <f t="shared" si="7"/>
        <v>5.143589444865148E-2</v>
      </c>
      <c r="W54" s="4">
        <f t="shared" si="8"/>
        <v>9.0435137181802301E-3</v>
      </c>
      <c r="X54" s="4">
        <f t="shared" si="9"/>
        <v>3.2926545115628821E-2</v>
      </c>
      <c r="Y54" s="4">
        <f t="shared" si="10"/>
        <v>0.19789421564629814</v>
      </c>
      <c r="Z54" s="53">
        <f t="shared" si="11"/>
        <v>4.21156870740374E-2</v>
      </c>
    </row>
    <row r="55" spans="1:26">
      <c r="A55" s="65">
        <f t="shared" si="0"/>
        <v>35186</v>
      </c>
      <c r="B55" s="115">
        <f>INDEX([7]annual!B:B,MATCH($A55,[7]annual!$A:$A,0))</f>
        <v>13044</v>
      </c>
      <c r="C55" s="115">
        <f>INDEX([7]annual!C:C,MATCH($A55,[7]annual!$A:$A,0))</f>
        <v>1170</v>
      </c>
      <c r="D55" s="115">
        <f>INDEX([7]annual!D:D,MATCH($A55,[7]annual!$A:$A,0))</f>
        <v>4257</v>
      </c>
      <c r="E55" s="115">
        <f>INDEX([7]annual!E:E,MATCH($A55,[7]annual!$A:$A,0))</f>
        <v>1338</v>
      </c>
      <c r="F55" s="115">
        <f>INDEX([7]annual!F:F,MATCH($A55,[7]annual!$A:$A,0))</f>
        <v>745</v>
      </c>
      <c r="G55" s="115">
        <f>INDEX([7]annual!G:G,MATCH($A55,[7]annual!$A:$A,0))</f>
        <v>2249</v>
      </c>
      <c r="H55" s="115">
        <f>INDEX([7]annual!H:H,MATCH($A55,[7]annual!$A:$A,0))</f>
        <v>4062</v>
      </c>
      <c r="I55" s="115">
        <f>INDEX([7]annual!I:I,MATCH($A55,[7]annual!$A:$A,0))</f>
        <v>3887</v>
      </c>
      <c r="J55" s="115">
        <f>INDEX([7]annual!J:J,MATCH($A55,[7]annual!$A:$A,0))</f>
        <v>941</v>
      </c>
      <c r="K55" s="115">
        <f>INDEX([7]annual!K:K,MATCH($A55,[7]annual!$A:$A,0))</f>
        <v>2045</v>
      </c>
      <c r="L55" s="115">
        <f>INDEX([7]annual!L:L,MATCH($A55,[7]annual!$A:$A,0))</f>
        <v>14814</v>
      </c>
      <c r="M55" s="115">
        <f>INDEX([7]annual!M:M,MATCH($A55,[7]annual!$A:$A,0))</f>
        <v>2992</v>
      </c>
      <c r="N55" s="115">
        <f>INDEX([7]annual!N:N,MATCH($A55,[7]annual!$A:$A,0))</f>
        <v>81544</v>
      </c>
      <c r="O55" s="4">
        <f t="shared" si="12"/>
        <v>0.15996271951339155</v>
      </c>
      <c r="P55" s="4">
        <f t="shared" si="1"/>
        <v>1.4348082017070539E-2</v>
      </c>
      <c r="Q55" s="4">
        <f t="shared" si="2"/>
        <v>5.2204944569802805E-2</v>
      </c>
      <c r="R55" s="4">
        <f t="shared" si="3"/>
        <v>1.640831943490631E-2</v>
      </c>
      <c r="S55" s="4">
        <f t="shared" si="4"/>
        <v>9.1361718826645736E-3</v>
      </c>
      <c r="T55" s="4">
        <f t="shared" si="5"/>
        <v>2.7580202099480037E-2</v>
      </c>
      <c r="U55" s="4">
        <f t="shared" si="6"/>
        <v>4.9813597566957718E-2</v>
      </c>
      <c r="V55" s="4">
        <f t="shared" si="7"/>
        <v>4.766751692337879E-2</v>
      </c>
      <c r="W55" s="4">
        <f t="shared" si="8"/>
        <v>1.1539782203472971E-2</v>
      </c>
      <c r="X55" s="4">
        <f t="shared" si="9"/>
        <v>2.5078485234965173E-2</v>
      </c>
      <c r="Y55" s="4">
        <f t="shared" si="10"/>
        <v>0.18166879230844699</v>
      </c>
      <c r="Z55" s="53">
        <f t="shared" si="11"/>
        <v>3.6691847346217991E-2</v>
      </c>
    </row>
    <row r="56" spans="1:26">
      <c r="A56" s="65">
        <f t="shared" si="0"/>
        <v>35551</v>
      </c>
      <c r="B56" s="115">
        <f>INDEX([7]annual!B:B,MATCH($A56,[7]annual!$A:$A,0))</f>
        <v>12433</v>
      </c>
      <c r="C56" s="115">
        <f>INDEX([7]annual!C:C,MATCH($A56,[7]annual!$A:$A,0))</f>
        <v>1339</v>
      </c>
      <c r="D56" s="115">
        <f>INDEX([7]annual!D:D,MATCH($A56,[7]annual!$A:$A,0))</f>
        <v>3751</v>
      </c>
      <c r="E56" s="115">
        <f>INDEX([7]annual!E:E,MATCH($A56,[7]annual!$A:$A,0))</f>
        <v>1530</v>
      </c>
      <c r="F56" s="115">
        <f>INDEX([7]annual!F:F,MATCH($A56,[7]annual!$A:$A,0))</f>
        <v>766</v>
      </c>
      <c r="G56" s="115">
        <f>INDEX([7]annual!G:G,MATCH($A56,[7]annual!$A:$A,0))</f>
        <v>2229</v>
      </c>
      <c r="H56" s="115">
        <f>INDEX([7]annual!H:H,MATCH($A56,[7]annual!$A:$A,0))</f>
        <v>4431</v>
      </c>
      <c r="I56" s="115">
        <f>INDEX([7]annual!I:I,MATCH($A56,[7]annual!$A:$A,0))</f>
        <v>2222</v>
      </c>
      <c r="J56" s="115">
        <f>INDEX([7]annual!J:J,MATCH($A56,[7]annual!$A:$A,0))</f>
        <v>849</v>
      </c>
      <c r="K56" s="115">
        <f>INDEX([7]annual!K:K,MATCH($A56,[7]annual!$A:$A,0))</f>
        <v>2807</v>
      </c>
      <c r="L56" s="115">
        <f>INDEX([7]annual!L:L,MATCH($A56,[7]annual!$A:$A,0))</f>
        <v>14305</v>
      </c>
      <c r="M56" s="115">
        <f>INDEX([7]annual!M:M,MATCH($A56,[7]annual!$A:$A,0))</f>
        <v>2935</v>
      </c>
      <c r="N56" s="115">
        <f>INDEX([7]annual!N:N,MATCH($A56,[7]annual!$A:$A,0))</f>
        <v>75082</v>
      </c>
      <c r="O56" s="4">
        <f t="shared" si="12"/>
        <v>0.1655922857675608</v>
      </c>
      <c r="P56" s="4">
        <f t="shared" si="1"/>
        <v>1.783383500705895E-2</v>
      </c>
      <c r="Q56" s="4">
        <f t="shared" si="2"/>
        <v>4.995871180842279E-2</v>
      </c>
      <c r="R56" s="4">
        <f t="shared" si="3"/>
        <v>2.0377720359074078E-2</v>
      </c>
      <c r="S56" s="4">
        <f t="shared" si="4"/>
        <v>1.0202178951013559E-2</v>
      </c>
      <c r="T56" s="4">
        <f t="shared" si="5"/>
        <v>2.9687541621160864E-2</v>
      </c>
      <c r="U56" s="4">
        <f t="shared" si="6"/>
        <v>5.9015476412455713E-2</v>
      </c>
      <c r="V56" s="4">
        <f t="shared" si="7"/>
        <v>2.9594310220825232E-2</v>
      </c>
      <c r="W56" s="4">
        <f t="shared" si="8"/>
        <v>1.1307636983564635E-2</v>
      </c>
      <c r="X56" s="4">
        <f t="shared" si="9"/>
        <v>3.7385791534588847E-2</v>
      </c>
      <c r="Y56" s="4">
        <f t="shared" si="10"/>
        <v>0.19052502597160437</v>
      </c>
      <c r="Z56" s="53">
        <f t="shared" si="11"/>
        <v>3.9090594283583281E-2</v>
      </c>
    </row>
    <row r="57" spans="1:26">
      <c r="A57" s="65">
        <f t="shared" si="0"/>
        <v>35916</v>
      </c>
      <c r="B57" s="115">
        <f>INDEX([7]annual!B:B,MATCH($A57,[7]annual!$A:$A,0))</f>
        <v>11326</v>
      </c>
      <c r="C57" s="115">
        <f>INDEX([7]annual!C:C,MATCH($A57,[7]annual!$A:$A,0))</f>
        <v>1133</v>
      </c>
      <c r="D57" s="115">
        <f>INDEX([7]annual!D:D,MATCH($A57,[7]annual!$A:$A,0))</f>
        <v>2844</v>
      </c>
      <c r="E57" s="115">
        <f>INDEX([7]annual!E:E,MATCH($A57,[7]annual!$A:$A,0))</f>
        <v>1348</v>
      </c>
      <c r="F57" s="115">
        <f>INDEX([7]annual!F:F,MATCH($A57,[7]annual!$A:$A,0))</f>
        <v>642</v>
      </c>
      <c r="G57" s="115">
        <f>INDEX([7]annual!G:G,MATCH($A57,[7]annual!$A:$A,0))</f>
        <v>1475</v>
      </c>
      <c r="H57" s="115">
        <f>INDEX([7]annual!H:H,MATCH($A57,[7]annual!$A:$A,0))</f>
        <v>4175</v>
      </c>
      <c r="I57" s="115">
        <f>INDEX([7]annual!I:I,MATCH($A57,[7]annual!$A:$A,0))</f>
        <v>909</v>
      </c>
      <c r="J57" s="115">
        <f>INDEX([7]annual!J:J,MATCH($A57,[7]annual!$A:$A,0))</f>
        <v>663</v>
      </c>
      <c r="K57" s="115">
        <f>INDEX([7]annual!K:K,MATCH($A57,[7]annual!$A:$A,0))</f>
        <v>2619</v>
      </c>
      <c r="L57" s="115">
        <f>INDEX([7]annual!L:L,MATCH($A57,[7]annual!$A:$A,0))</f>
        <v>12569</v>
      </c>
      <c r="M57" s="115">
        <f>INDEX([7]annual!M:M,MATCH($A57,[7]annual!$A:$A,0))</f>
        <v>2619</v>
      </c>
      <c r="N57" s="115">
        <f>INDEX([7]annual!N:N,MATCH($A57,[7]annual!$A:$A,0))</f>
        <v>61472</v>
      </c>
      <c r="O57" s="4">
        <f t="shared" si="12"/>
        <v>0.18424648620510151</v>
      </c>
      <c r="P57" s="4">
        <f t="shared" si="1"/>
        <v>1.8431155648099946E-2</v>
      </c>
      <c r="Q57" s="4">
        <f t="shared" si="2"/>
        <v>4.6264966163456531E-2</v>
      </c>
      <c r="R57" s="4">
        <f t="shared" si="3"/>
        <v>2.1928682977615827E-2</v>
      </c>
      <c r="S57" s="4">
        <f t="shared" si="4"/>
        <v>1.0443779281624155E-2</v>
      </c>
      <c r="T57" s="4">
        <f t="shared" si="5"/>
        <v>2.3994664237376367E-2</v>
      </c>
      <c r="U57" s="4">
        <f t="shared" si="6"/>
        <v>6.7917100468505992E-2</v>
      </c>
      <c r="V57" s="4">
        <f t="shared" si="7"/>
        <v>1.4787220197813639E-2</v>
      </c>
      <c r="W57" s="4">
        <f t="shared" si="8"/>
        <v>1.0785398230088495E-2</v>
      </c>
      <c r="X57" s="4">
        <f t="shared" si="9"/>
        <v>4.2604763144195729E-2</v>
      </c>
      <c r="Y57" s="4">
        <f t="shared" si="10"/>
        <v>0.20446707444039564</v>
      </c>
      <c r="Z57" s="53">
        <f t="shared" si="11"/>
        <v>4.2604763144195729E-2</v>
      </c>
    </row>
    <row r="58" spans="1:26">
      <c r="A58" s="65">
        <f t="shared" si="0"/>
        <v>36281</v>
      </c>
      <c r="B58" s="115">
        <f>INDEX([7]annual!B:B,MATCH($A58,[7]annual!$A:$A,0))</f>
        <v>9942</v>
      </c>
      <c r="C58" s="115">
        <f>INDEX([7]annual!C:C,MATCH($A58,[7]annual!$A:$A,0))</f>
        <v>847</v>
      </c>
      <c r="D58" s="115">
        <f>INDEX([7]annual!D:D,MATCH($A58,[7]annual!$A:$A,0))</f>
        <v>3028</v>
      </c>
      <c r="E58" s="115">
        <f>INDEX([7]annual!E:E,MATCH($A58,[7]annual!$A:$A,0))</f>
        <v>1378</v>
      </c>
      <c r="F58" s="115">
        <f>INDEX([7]annual!F:F,MATCH($A58,[7]annual!$A:$A,0))</f>
        <v>521</v>
      </c>
      <c r="G58" s="115">
        <f>INDEX([7]annual!G:G,MATCH($A58,[7]annual!$A:$A,0))</f>
        <v>1541</v>
      </c>
      <c r="H58" s="115">
        <f>INDEX([7]annual!H:H,MATCH($A58,[7]annual!$A:$A,0))</f>
        <v>4087</v>
      </c>
      <c r="I58" s="115">
        <f>INDEX([7]annual!I:I,MATCH($A58,[7]annual!$A:$A,0))</f>
        <v>679</v>
      </c>
      <c r="J58" s="115">
        <f>INDEX([7]annual!J:J,MATCH($A58,[7]annual!$A:$A,0))</f>
        <v>557</v>
      </c>
      <c r="K58" s="115">
        <f>INDEX([7]annual!K:K,MATCH($A58,[7]annual!$A:$A,0))</f>
        <v>2370</v>
      </c>
      <c r="L58" s="115">
        <f>INDEX([7]annual!L:L,MATCH($A58,[7]annual!$A:$A,0))</f>
        <v>12213</v>
      </c>
      <c r="M58" s="115">
        <f>INDEX([7]annual!M:M,MATCH($A58,[7]annual!$A:$A,0))</f>
        <v>2406</v>
      </c>
      <c r="N58" s="115">
        <f>INDEX([7]annual!N:N,MATCH($A58,[7]annual!$A:$A,0))</f>
        <v>56534</v>
      </c>
      <c r="O58" s="4">
        <f t="shared" si="12"/>
        <v>0.17585877525029187</v>
      </c>
      <c r="P58" s="4">
        <f t="shared" si="1"/>
        <v>1.4982134644638625E-2</v>
      </c>
      <c r="Q58" s="4">
        <f t="shared" si="2"/>
        <v>5.3560689142816711E-2</v>
      </c>
      <c r="R58" s="4">
        <f t="shared" si="3"/>
        <v>2.4374712562351859E-2</v>
      </c>
      <c r="S58" s="4">
        <f t="shared" si="4"/>
        <v>9.2156932111649627E-3</v>
      </c>
      <c r="T58" s="4">
        <f t="shared" si="5"/>
        <v>2.7257933279088691E-2</v>
      </c>
      <c r="U58" s="4">
        <f t="shared" si="6"/>
        <v>7.2292779566278706E-2</v>
      </c>
      <c r="V58" s="4">
        <f t="shared" si="7"/>
        <v>1.2010471574627658E-2</v>
      </c>
      <c r="W58" s="4">
        <f t="shared" si="8"/>
        <v>9.8524781547387405E-3</v>
      </c>
      <c r="X58" s="4">
        <f t="shared" si="9"/>
        <v>4.1921675451940428E-2</v>
      </c>
      <c r="Y58" s="4">
        <f t="shared" si="10"/>
        <v>0.2160292921074044</v>
      </c>
      <c r="Z58" s="53">
        <f t="shared" si="11"/>
        <v>4.2558460395514204E-2</v>
      </c>
    </row>
    <row r="59" spans="1:26">
      <c r="A59" s="65">
        <f t="shared" si="0"/>
        <v>36647</v>
      </c>
      <c r="B59" s="115">
        <f>INDEX([7]annual!B:B,MATCH($A59,[7]annual!$A:$A,0))</f>
        <v>10769</v>
      </c>
      <c r="C59" s="115">
        <f>INDEX([7]annual!C:C,MATCH($A59,[7]annual!$A:$A,0))</f>
        <v>985</v>
      </c>
      <c r="D59" s="115">
        <f>INDEX([7]annual!D:D,MATCH($A59,[7]annual!$A:$A,0))</f>
        <v>4579</v>
      </c>
      <c r="E59" s="115">
        <f>INDEX([7]annual!E:E,MATCH($A59,[7]annual!$A:$A,0))</f>
        <v>1550</v>
      </c>
      <c r="F59" s="115">
        <f>INDEX([7]annual!F:F,MATCH($A59,[7]annual!$A:$A,0))</f>
        <v>518</v>
      </c>
      <c r="G59" s="115">
        <f>INDEX([7]annual!G:G,MATCH($A59,[7]annual!$A:$A,0))</f>
        <v>2040</v>
      </c>
      <c r="H59" s="115">
        <f>INDEX([7]annual!H:H,MATCH($A59,[7]annual!$A:$A,0))</f>
        <v>3891</v>
      </c>
      <c r="I59" s="115">
        <f>INDEX([7]annual!I:I,MATCH($A59,[7]annual!$A:$A,0))</f>
        <v>856</v>
      </c>
      <c r="J59" s="115">
        <f>INDEX([7]annual!J:J,MATCH($A59,[7]annual!$A:$A,0))</f>
        <v>586</v>
      </c>
      <c r="K59" s="115">
        <f>INDEX([7]annual!K:K,MATCH($A59,[7]annual!$A:$A,0))</f>
        <v>2334</v>
      </c>
      <c r="L59" s="115">
        <f>INDEX([7]annual!L:L,MATCH($A59,[7]annual!$A:$A,0))</f>
        <v>14982</v>
      </c>
      <c r="M59" s="115">
        <f>INDEX([7]annual!M:M,MATCH($A59,[7]annual!$A:$A,0))</f>
        <v>2529</v>
      </c>
      <c r="N59" s="115">
        <f>INDEX([7]annual!N:N,MATCH($A59,[7]annual!$A:$A,0))</f>
        <v>61517</v>
      </c>
      <c r="O59" s="4">
        <f t="shared" si="12"/>
        <v>0.17505730123380528</v>
      </c>
      <c r="P59" s="4">
        <f t="shared" si="1"/>
        <v>1.6011834127151844E-2</v>
      </c>
      <c r="Q59" s="4">
        <f t="shared" si="2"/>
        <v>7.4434709104800295E-2</v>
      </c>
      <c r="R59" s="4">
        <f t="shared" si="3"/>
        <v>2.5196287205162801E-2</v>
      </c>
      <c r="S59" s="4">
        <f t="shared" si="4"/>
        <v>8.4204366272737623E-3</v>
      </c>
      <c r="T59" s="4">
        <f t="shared" si="5"/>
        <v>3.316156509582717E-2</v>
      </c>
      <c r="U59" s="4">
        <f t="shared" si="6"/>
        <v>6.3250808719540946E-2</v>
      </c>
      <c r="V59" s="4">
        <f t="shared" si="7"/>
        <v>1.3914852804915714E-2</v>
      </c>
      <c r="W59" s="4">
        <f t="shared" si="8"/>
        <v>9.5258221304680007E-3</v>
      </c>
      <c r="X59" s="4">
        <f t="shared" si="9"/>
        <v>3.7940731830225789E-2</v>
      </c>
      <c r="Y59" s="4">
        <f t="shared" si="10"/>
        <v>0.24354243542435425</v>
      </c>
      <c r="Z59" s="53">
        <f t="shared" si="11"/>
        <v>4.1110587317326919E-2</v>
      </c>
    </row>
    <row r="60" spans="1:26">
      <c r="A60" s="65">
        <f t="shared" si="0"/>
        <v>37012</v>
      </c>
      <c r="B60" s="115">
        <f>INDEX([7]annual!B:B,MATCH($A60,[7]annual!$A:$A,0))</f>
        <v>10877</v>
      </c>
      <c r="C60" s="115">
        <f>INDEX([7]annual!C:C,MATCH($A60,[7]annual!$A:$A,0))</f>
        <v>924</v>
      </c>
      <c r="D60" s="115">
        <f>INDEX([7]annual!D:D,MATCH($A60,[7]annual!$A:$A,0))</f>
        <v>7600</v>
      </c>
      <c r="E60" s="115">
        <f>INDEX([7]annual!E:E,MATCH($A60,[7]annual!$A:$A,0))</f>
        <v>2153</v>
      </c>
      <c r="F60" s="115">
        <f>INDEX([7]annual!F:F,MATCH($A60,[7]annual!$A:$A,0))</f>
        <v>639</v>
      </c>
      <c r="G60" s="115">
        <f>INDEX([7]annual!G:G,MATCH($A60,[7]annual!$A:$A,0))</f>
        <v>3056</v>
      </c>
      <c r="H60" s="115">
        <f>INDEX([7]annual!H:H,MATCH($A60,[7]annual!$A:$A,0))</f>
        <v>3699</v>
      </c>
      <c r="I60" s="115">
        <f>INDEX([7]annual!I:I,MATCH($A60,[7]annual!$A:$A,0))</f>
        <v>1482</v>
      </c>
      <c r="J60" s="115">
        <f>INDEX([7]annual!J:J,MATCH($A60,[7]annual!$A:$A,0))</f>
        <v>681</v>
      </c>
      <c r="K60" s="115">
        <f>INDEX([7]annual!K:K,MATCH($A60,[7]annual!$A:$A,0))</f>
        <v>2487</v>
      </c>
      <c r="L60" s="115">
        <f>INDEX([7]annual!L:L,MATCH($A60,[7]annual!$A:$A,0))</f>
        <v>14300</v>
      </c>
      <c r="M60" s="115">
        <f>INDEX([7]annual!M:M,MATCH($A60,[7]annual!$A:$A,0))</f>
        <v>2522</v>
      </c>
      <c r="N60" s="115">
        <f>INDEX([7]annual!N:N,MATCH($A60,[7]annual!$A:$A,0))</f>
        <v>68214</v>
      </c>
      <c r="O60" s="4">
        <f t="shared" si="12"/>
        <v>0.15945407101181575</v>
      </c>
      <c r="P60" s="4">
        <f t="shared" si="1"/>
        <v>1.3545606473744393E-2</v>
      </c>
      <c r="Q60" s="4">
        <f t="shared" si="2"/>
        <v>0.11141407922127422</v>
      </c>
      <c r="R60" s="4">
        <f t="shared" si="3"/>
        <v>3.1562435863605715E-2</v>
      </c>
      <c r="S60" s="4">
        <f t="shared" si="4"/>
        <v>9.3675785029466094E-3</v>
      </c>
      <c r="T60" s="4">
        <f t="shared" si="5"/>
        <v>4.4800187644765004E-2</v>
      </c>
      <c r="U60" s="4">
        <f t="shared" si="6"/>
        <v>5.4226405136775443E-2</v>
      </c>
      <c r="V60" s="4">
        <f t="shared" si="7"/>
        <v>2.1725745448148474E-2</v>
      </c>
      <c r="W60" s="4">
        <f t="shared" si="8"/>
        <v>9.9832878881168097E-3</v>
      </c>
      <c r="X60" s="4">
        <f t="shared" si="9"/>
        <v>3.6458791450435395E-2</v>
      </c>
      <c r="Y60" s="4">
        <f t="shared" si="10"/>
        <v>0.20963438590318703</v>
      </c>
      <c r="Z60" s="53">
        <f t="shared" si="11"/>
        <v>3.6971882604743891E-2</v>
      </c>
    </row>
    <row r="61" spans="1:26">
      <c r="A61" s="65">
        <f t="shared" si="0"/>
        <v>37377</v>
      </c>
      <c r="B61" s="115">
        <f>INDEX([7]annual!B:B,MATCH($A61,[7]annual!$A:$A,0))</f>
        <v>12921</v>
      </c>
      <c r="C61" s="115">
        <f>INDEX([7]annual!C:C,MATCH($A61,[7]annual!$A:$A,0))</f>
        <v>1119</v>
      </c>
      <c r="D61" s="115">
        <f>INDEX([7]annual!D:D,MATCH($A61,[7]annual!$A:$A,0))</f>
        <v>14475</v>
      </c>
      <c r="E61" s="115">
        <f>INDEX([7]annual!E:E,MATCH($A61,[7]annual!$A:$A,0))</f>
        <v>2649</v>
      </c>
      <c r="F61" s="115">
        <f>INDEX([7]annual!F:F,MATCH($A61,[7]annual!$A:$A,0))</f>
        <v>857</v>
      </c>
      <c r="G61" s="115">
        <f>INDEX([7]annual!G:G,MATCH($A61,[7]annual!$A:$A,0))</f>
        <v>5767</v>
      </c>
      <c r="H61" s="115">
        <f>INDEX([7]annual!H:H,MATCH($A61,[7]annual!$A:$A,0))</f>
        <v>4136</v>
      </c>
      <c r="I61" s="115">
        <f>INDEX([7]annual!I:I,MATCH($A61,[7]annual!$A:$A,0))</f>
        <v>3145</v>
      </c>
      <c r="J61" s="115">
        <f>INDEX([7]annual!J:J,MATCH($A61,[7]annual!$A:$A,0))</f>
        <v>960</v>
      </c>
      <c r="K61" s="115">
        <f>INDEX([7]annual!K:K,MATCH($A61,[7]annual!$A:$A,0))</f>
        <v>3379</v>
      </c>
      <c r="L61" s="115">
        <f>INDEX([7]annual!L:L,MATCH($A61,[7]annual!$A:$A,0))</f>
        <v>18261</v>
      </c>
      <c r="M61" s="115">
        <f>INDEX([7]annual!M:M,MATCH($A61,[7]annual!$A:$A,0))</f>
        <v>3090</v>
      </c>
      <c r="N61" s="115">
        <f>INDEX([7]annual!N:N,MATCH($A61,[7]annual!$A:$A,0))</f>
        <v>91182</v>
      </c>
      <c r="O61" s="4">
        <f t="shared" si="12"/>
        <v>0.14170559978943212</v>
      </c>
      <c r="P61" s="4">
        <f t="shared" si="1"/>
        <v>1.2272158978745805E-2</v>
      </c>
      <c r="Q61" s="4">
        <f t="shared" si="2"/>
        <v>0.15874843719155096</v>
      </c>
      <c r="R61" s="4">
        <f t="shared" si="3"/>
        <v>2.9051786536816476E-2</v>
      </c>
      <c r="S61" s="4">
        <f t="shared" si="4"/>
        <v>9.3987848478866449E-3</v>
      </c>
      <c r="T61" s="4">
        <f t="shared" si="5"/>
        <v>6.3247132109407564E-2</v>
      </c>
      <c r="U61" s="4">
        <f t="shared" si="6"/>
        <v>4.5359829790967518E-2</v>
      </c>
      <c r="V61" s="4">
        <f t="shared" si="7"/>
        <v>3.4491456647145272E-2</v>
      </c>
      <c r="W61" s="4">
        <f t="shared" si="8"/>
        <v>1.0528393761926696E-2</v>
      </c>
      <c r="X61" s="4">
        <f t="shared" si="9"/>
        <v>3.7057752626614905E-2</v>
      </c>
      <c r="Y61" s="4">
        <f t="shared" si="10"/>
        <v>0.20026979009014936</v>
      </c>
      <c r="Z61" s="53">
        <f t="shared" si="11"/>
        <v>3.3888267421201552E-2</v>
      </c>
    </row>
    <row r="62" spans="1:26">
      <c r="A62" s="65">
        <f t="shared" si="0"/>
        <v>37742</v>
      </c>
      <c r="B62" s="115">
        <f>INDEX([7]annual!B:B,MATCH($A62,[7]annual!$A:$A,0))</f>
        <v>13604</v>
      </c>
      <c r="C62" s="115">
        <f>INDEX([7]annual!C:C,MATCH($A62,[7]annual!$A:$A,0))</f>
        <v>1371</v>
      </c>
      <c r="D62" s="115">
        <f>INDEX([7]annual!D:D,MATCH($A62,[7]annual!$A:$A,0))</f>
        <v>16461</v>
      </c>
      <c r="E62" s="115">
        <f>INDEX([7]annual!E:E,MATCH($A62,[7]annual!$A:$A,0))</f>
        <v>2183</v>
      </c>
      <c r="F62" s="115">
        <f>INDEX([7]annual!F:F,MATCH($A62,[7]annual!$A:$A,0))</f>
        <v>1065</v>
      </c>
      <c r="G62" s="115">
        <f>INDEX([7]annual!G:G,MATCH($A62,[7]annual!$A:$A,0))</f>
        <v>6554</v>
      </c>
      <c r="H62" s="115">
        <f>INDEX([7]annual!H:H,MATCH($A62,[7]annual!$A:$A,0))</f>
        <v>4184</v>
      </c>
      <c r="I62" s="115">
        <f>INDEX([7]annual!I:I,MATCH($A62,[7]annual!$A:$A,0))</f>
        <v>3782</v>
      </c>
      <c r="J62" s="115">
        <f>INDEX([7]annual!J:J,MATCH($A62,[7]annual!$A:$A,0))</f>
        <v>1149</v>
      </c>
      <c r="K62" s="115">
        <f>INDEX([7]annual!K:K,MATCH($A62,[7]annual!$A:$A,0))</f>
        <v>2503</v>
      </c>
      <c r="L62" s="115">
        <f>INDEX([7]annual!L:L,MATCH($A62,[7]annual!$A:$A,0))</f>
        <v>19943</v>
      </c>
      <c r="M62" s="115">
        <f>INDEX([7]annual!M:M,MATCH($A62,[7]annual!$A:$A,0))</f>
        <v>3381</v>
      </c>
      <c r="N62" s="115">
        <f>INDEX([7]annual!N:N,MATCH($A62,[7]annual!$A:$A,0))</f>
        <v>98002</v>
      </c>
      <c r="O62" s="4">
        <f t="shared" si="12"/>
        <v>0.13881349360217138</v>
      </c>
      <c r="P62" s="4">
        <f t="shared" si="1"/>
        <v>1.3989510418154731E-2</v>
      </c>
      <c r="Q62" s="4">
        <f t="shared" si="2"/>
        <v>0.16796595987836982</v>
      </c>
      <c r="R62" s="4">
        <f t="shared" si="3"/>
        <v>2.2275055611109977E-2</v>
      </c>
      <c r="S62" s="4">
        <f t="shared" si="4"/>
        <v>1.0867125160711005E-2</v>
      </c>
      <c r="T62" s="4">
        <f t="shared" si="5"/>
        <v>6.6876186200281629E-2</v>
      </c>
      <c r="U62" s="4">
        <f t="shared" si="6"/>
        <v>4.269300626517826E-2</v>
      </c>
      <c r="V62" s="4">
        <f t="shared" si="7"/>
        <v>3.8591049162261998E-2</v>
      </c>
      <c r="W62" s="4">
        <f t="shared" si="8"/>
        <v>1.1724250525499479E-2</v>
      </c>
      <c r="X62" s="4">
        <f t="shared" si="9"/>
        <v>2.5540295096018448E-2</v>
      </c>
      <c r="Y62" s="4">
        <f t="shared" si="10"/>
        <v>0.20349584702353013</v>
      </c>
      <c r="Z62" s="53">
        <f t="shared" si="11"/>
        <v>3.4499295932736068E-2</v>
      </c>
    </row>
    <row r="63" spans="1:26">
      <c r="A63" s="65">
        <f t="shared" si="0"/>
        <v>38108</v>
      </c>
      <c r="B63" s="115">
        <f>INDEX([7]annual!B:B,MATCH($A63,[7]annual!$A:$A,0))</f>
        <v>14594</v>
      </c>
      <c r="C63" s="115">
        <f>INDEX([7]annual!C:C,MATCH($A63,[7]annual!$A:$A,0))</f>
        <v>1420</v>
      </c>
      <c r="D63" s="115">
        <f>INDEX([7]annual!D:D,MATCH($A63,[7]annual!$A:$A,0))</f>
        <v>8703</v>
      </c>
      <c r="E63" s="115">
        <f>INDEX([7]annual!E:E,MATCH($A63,[7]annual!$A:$A,0))</f>
        <v>2010</v>
      </c>
      <c r="F63" s="115">
        <f>INDEX([7]annual!F:F,MATCH($A63,[7]annual!$A:$A,0))</f>
        <v>1284</v>
      </c>
      <c r="G63" s="115">
        <f>INDEX([7]annual!G:G,MATCH($A63,[7]annual!$A:$A,0))</f>
        <v>4167</v>
      </c>
      <c r="H63" s="115">
        <f>INDEX([7]annual!H:H,MATCH($A63,[7]annual!$A:$A,0))</f>
        <v>3875</v>
      </c>
      <c r="I63" s="115">
        <f>INDEX([7]annual!I:I,MATCH($A63,[7]annual!$A:$A,0))</f>
        <v>2586</v>
      </c>
      <c r="J63" s="115">
        <f>INDEX([7]annual!J:J,MATCH($A63,[7]annual!$A:$A,0))</f>
        <v>641</v>
      </c>
      <c r="K63" s="115">
        <f>INDEX([7]annual!K:K,MATCH($A63,[7]annual!$A:$A,0))</f>
        <v>1526</v>
      </c>
      <c r="L63" s="115">
        <f>INDEX([7]annual!L:L,MATCH($A63,[7]annual!$A:$A,0))</f>
        <v>21256</v>
      </c>
      <c r="M63" s="115">
        <f>INDEX([7]annual!M:M,MATCH($A63,[7]annual!$A:$A,0))</f>
        <v>3448</v>
      </c>
      <c r="N63" s="115">
        <f>INDEX([7]annual!N:N,MATCH($A63,[7]annual!$A:$A,0))</f>
        <v>85180</v>
      </c>
      <c r="O63" s="4">
        <f t="shared" si="12"/>
        <v>0.17133129842686076</v>
      </c>
      <c r="P63" s="4">
        <f t="shared" si="1"/>
        <v>1.6670579948344682E-2</v>
      </c>
      <c r="Q63" s="4">
        <f t="shared" si="2"/>
        <v>0.10217187133129843</v>
      </c>
      <c r="R63" s="4">
        <f t="shared" si="3"/>
        <v>2.3597088518431557E-2</v>
      </c>
      <c r="S63" s="4">
        <f t="shared" si="4"/>
        <v>1.5073961023714487E-2</v>
      </c>
      <c r="T63" s="4">
        <f t="shared" si="5"/>
        <v>4.891993425686781E-2</v>
      </c>
      <c r="U63" s="4">
        <f t="shared" si="6"/>
        <v>4.549189950692651E-2</v>
      </c>
      <c r="V63" s="4">
        <f t="shared" si="7"/>
        <v>3.0359239258041792E-2</v>
      </c>
      <c r="W63" s="4">
        <f t="shared" si="8"/>
        <v>7.5252406668231981E-3</v>
      </c>
      <c r="X63" s="4">
        <f t="shared" si="9"/>
        <v>1.791500352195351E-2</v>
      </c>
      <c r="Y63" s="4">
        <f t="shared" si="10"/>
        <v>0.24954214604367222</v>
      </c>
      <c r="Z63" s="53">
        <f t="shared" si="11"/>
        <v>4.0478985677389057E-2</v>
      </c>
    </row>
    <row r="64" spans="1:26">
      <c r="A64" s="65">
        <f t="shared" si="0"/>
        <v>38473</v>
      </c>
      <c r="B64" s="115">
        <f>INDEX([7]annual!B:B,MATCH($A64,[7]annual!$A:$A,0))</f>
        <v>13749</v>
      </c>
      <c r="C64" s="115">
        <f>INDEX([7]annual!C:C,MATCH($A64,[7]annual!$A:$A,0))</f>
        <v>1556</v>
      </c>
      <c r="D64" s="115">
        <f>INDEX([7]annual!D:D,MATCH($A64,[7]annual!$A:$A,0))</f>
        <v>4673</v>
      </c>
      <c r="E64" s="115">
        <f>INDEX([7]annual!E:E,MATCH($A64,[7]annual!$A:$A,0))</f>
        <v>2480</v>
      </c>
      <c r="F64" s="115">
        <f>INDEX([7]annual!F:F,MATCH($A64,[7]annual!$A:$A,0))</f>
        <v>1740</v>
      </c>
      <c r="G64" s="115">
        <f>INDEX([7]annual!G:G,MATCH($A64,[7]annual!$A:$A,0))</f>
        <v>2735</v>
      </c>
      <c r="H64" s="115">
        <f>INDEX([7]annual!H:H,MATCH($A64,[7]annual!$A:$A,0))</f>
        <v>3678</v>
      </c>
      <c r="I64" s="115">
        <f>INDEX([7]annual!I:I,MATCH($A64,[7]annual!$A:$A,0))</f>
        <v>1904</v>
      </c>
      <c r="J64" s="115">
        <f>INDEX([7]annual!J:J,MATCH($A64,[7]annual!$A:$A,0))</f>
        <v>690</v>
      </c>
      <c r="K64" s="115">
        <f>INDEX([7]annual!K:K,MATCH($A64,[7]annual!$A:$A,0))</f>
        <v>1352</v>
      </c>
      <c r="L64" s="115">
        <f>INDEX([7]annual!L:L,MATCH($A64,[7]annual!$A:$A,0))</f>
        <v>21512</v>
      </c>
      <c r="M64" s="115">
        <f>INDEX([7]annual!M:M,MATCH($A64,[7]annual!$A:$A,0))</f>
        <v>3530</v>
      </c>
      <c r="N64" s="115">
        <f>INDEX([7]annual!N:N,MATCH($A64,[7]annual!$A:$A,0))</f>
        <v>78810</v>
      </c>
      <c r="O64" s="4">
        <f t="shared" si="12"/>
        <v>0.17445755614769698</v>
      </c>
      <c r="P64" s="4">
        <f t="shared" si="1"/>
        <v>1.9743687349321151E-2</v>
      </c>
      <c r="Q64" s="4">
        <f t="shared" si="2"/>
        <v>5.9294505773379011E-2</v>
      </c>
      <c r="R64" s="4">
        <f t="shared" si="3"/>
        <v>3.1468087806115978E-2</v>
      </c>
      <c r="S64" s="4">
        <f t="shared" si="4"/>
        <v>2.2078416444613627E-2</v>
      </c>
      <c r="T64" s="4">
        <f t="shared" si="5"/>
        <v>3.4703717802309353E-2</v>
      </c>
      <c r="U64" s="4">
        <f t="shared" si="6"/>
        <v>4.6669204415683292E-2</v>
      </c>
      <c r="V64" s="4">
        <f t="shared" si="7"/>
        <v>2.4159370638243877E-2</v>
      </c>
      <c r="W64" s="4">
        <f t="shared" si="8"/>
        <v>8.7552341073467831E-3</v>
      </c>
      <c r="X64" s="4">
        <f t="shared" si="9"/>
        <v>1.7155183352366449E-2</v>
      </c>
      <c r="Y64" s="4">
        <f t="shared" si="10"/>
        <v>0.27296028422788987</v>
      </c>
      <c r="Z64" s="53">
        <f t="shared" si="11"/>
        <v>4.4791270143382821E-2</v>
      </c>
    </row>
    <row r="65" spans="1:32">
      <c r="A65" s="65">
        <f t="shared" si="0"/>
        <v>38838</v>
      </c>
      <c r="B65" s="115">
        <f>INDEX([7]annual!B:B,MATCH($A65,[7]annual!$A:$A,0))</f>
        <v>13426</v>
      </c>
      <c r="C65" s="115">
        <f>INDEX([7]annual!C:C,MATCH($A65,[7]annual!$A:$A,0))</f>
        <v>1519</v>
      </c>
      <c r="D65" s="115">
        <f>INDEX([7]annual!D:D,MATCH($A65,[7]annual!$A:$A,0))</f>
        <v>4038</v>
      </c>
      <c r="E65" s="115">
        <f>INDEX([7]annual!E:E,MATCH($A65,[7]annual!$A:$A,0))</f>
        <v>2709</v>
      </c>
      <c r="F65" s="115">
        <f>INDEX([7]annual!F:F,MATCH($A65,[7]annual!$A:$A,0))</f>
        <v>2121</v>
      </c>
      <c r="G65" s="115">
        <f>INDEX([7]annual!G:G,MATCH($A65,[7]annual!$A:$A,0))</f>
        <v>2581</v>
      </c>
      <c r="H65" s="115">
        <f>INDEX([7]annual!H:H,MATCH($A65,[7]annual!$A:$A,0))</f>
        <v>3343</v>
      </c>
      <c r="I65" s="115">
        <f>INDEX([7]annual!I:I,MATCH($A65,[7]annual!$A:$A,0))</f>
        <v>1790</v>
      </c>
      <c r="J65" s="115">
        <f>INDEX([7]annual!J:J,MATCH($A65,[7]annual!$A:$A,0))</f>
        <v>1337</v>
      </c>
      <c r="K65" s="115">
        <f>INDEX([7]annual!K:K,MATCH($A65,[7]annual!$A:$A,0))</f>
        <v>1657</v>
      </c>
      <c r="L65" s="115">
        <f>INDEX([7]annual!L:L,MATCH($A65,[7]annual!$A:$A,0))</f>
        <v>22393</v>
      </c>
      <c r="M65" s="115">
        <f>INDEX([7]annual!M:M,MATCH($A65,[7]annual!$A:$A,0))</f>
        <v>3749</v>
      </c>
      <c r="N65" s="115">
        <f>INDEX([7]annual!N:N,MATCH($A65,[7]annual!$A:$A,0))</f>
        <v>79914</v>
      </c>
      <c r="O65" s="4">
        <f t="shared" si="12"/>
        <v>0.16800560602647846</v>
      </c>
      <c r="P65" s="4">
        <f t="shared" si="1"/>
        <v>1.9007933528543183E-2</v>
      </c>
      <c r="Q65" s="4">
        <f t="shared" si="2"/>
        <v>5.0529319017944288E-2</v>
      </c>
      <c r="R65" s="4">
        <f t="shared" si="3"/>
        <v>3.3898941361964113E-2</v>
      </c>
      <c r="S65" s="4">
        <f t="shared" si="4"/>
        <v>2.6541031608979655E-2</v>
      </c>
      <c r="T65" s="4">
        <f t="shared" si="5"/>
        <v>3.22972195109743E-2</v>
      </c>
      <c r="U65" s="4">
        <f t="shared" si="6"/>
        <v>4.1832469905148037E-2</v>
      </c>
      <c r="V65" s="4">
        <f t="shared" si="7"/>
        <v>2.239907900993568E-2</v>
      </c>
      <c r="W65" s="4">
        <f t="shared" si="8"/>
        <v>1.6730485271667043E-2</v>
      </c>
      <c r="X65" s="4">
        <f t="shared" si="9"/>
        <v>2.0734789899141577E-2</v>
      </c>
      <c r="Y65" s="4">
        <f t="shared" si="10"/>
        <v>0.28021372975949144</v>
      </c>
      <c r="Z65" s="53">
        <f t="shared" si="11"/>
        <v>4.6912931401256353E-2</v>
      </c>
    </row>
    <row r="66" spans="1:32">
      <c r="A66" s="65">
        <f t="shared" si="0"/>
        <v>39203</v>
      </c>
      <c r="B66" s="115">
        <f>INDEX([7]annual!B:B,MATCH($A66,[7]annual!$A:$A,0))</f>
        <v>13260</v>
      </c>
      <c r="C66" s="115">
        <f>INDEX([7]annual!C:C,MATCH($A66,[7]annual!$A:$A,0))</f>
        <v>1607</v>
      </c>
      <c r="D66" s="115">
        <f>INDEX([7]annual!D:D,MATCH($A66,[7]annual!$A:$A,0))</f>
        <v>4004</v>
      </c>
      <c r="E66" s="115">
        <f>INDEX([7]annual!E:E,MATCH($A66,[7]annual!$A:$A,0))</f>
        <v>2602</v>
      </c>
      <c r="F66" s="115">
        <f>INDEX([7]annual!F:F,MATCH($A66,[7]annual!$A:$A,0))</f>
        <v>2371</v>
      </c>
      <c r="G66" s="115">
        <f>INDEX([7]annual!G:G,MATCH($A66,[7]annual!$A:$A,0))</f>
        <v>3334</v>
      </c>
      <c r="H66" s="115">
        <f>INDEX([7]annual!H:H,MATCH($A66,[7]annual!$A:$A,0))</f>
        <v>2868</v>
      </c>
      <c r="I66" s="115">
        <f>INDEX([7]annual!I:I,MATCH($A66,[7]annual!$A:$A,0))</f>
        <v>2121</v>
      </c>
      <c r="J66" s="115">
        <f>INDEX([7]annual!J:J,MATCH($A66,[7]annual!$A:$A,0))</f>
        <v>3075</v>
      </c>
      <c r="K66" s="115">
        <f>INDEX([7]annual!K:K,MATCH($A66,[7]annual!$A:$A,0))</f>
        <v>1966</v>
      </c>
      <c r="L66" s="115">
        <f>INDEX([7]annual!L:L,MATCH($A66,[7]annual!$A:$A,0))</f>
        <v>21547</v>
      </c>
      <c r="M66" s="115">
        <f>INDEX([7]annual!M:M,MATCH($A66,[7]annual!$A:$A,0))</f>
        <v>3625</v>
      </c>
      <c r="N66" s="115">
        <f>INDEX([7]annual!N:N,MATCH($A66,[7]annual!$A:$A,0))</f>
        <v>82428</v>
      </c>
      <c r="O66" s="4">
        <f t="shared" si="12"/>
        <v>0.16086766632697627</v>
      </c>
      <c r="P66" s="4">
        <f t="shared" si="1"/>
        <v>1.9495802397243654E-2</v>
      </c>
      <c r="Q66" s="4">
        <f t="shared" si="2"/>
        <v>4.8575726694812443E-2</v>
      </c>
      <c r="R66" s="4">
        <f t="shared" si="3"/>
        <v>3.1566943271703791E-2</v>
      </c>
      <c r="S66" s="4">
        <f t="shared" si="4"/>
        <v>2.8764497500849227E-2</v>
      </c>
      <c r="T66" s="4">
        <f t="shared" si="5"/>
        <v>4.0447420779346821E-2</v>
      </c>
      <c r="U66" s="4">
        <f t="shared" si="6"/>
        <v>3.4794002038142376E-2</v>
      </c>
      <c r="V66" s="4">
        <f t="shared" si="7"/>
        <v>2.5731547532391905E-2</v>
      </c>
      <c r="W66" s="4">
        <f t="shared" si="8"/>
        <v>3.7305284612025043E-2</v>
      </c>
      <c r="X66" s="4">
        <f t="shared" si="9"/>
        <v>2.3851118551948366E-2</v>
      </c>
      <c r="Y66" s="4">
        <f t="shared" si="10"/>
        <v>0.26140389188139951</v>
      </c>
      <c r="Z66" s="53">
        <f t="shared" si="11"/>
        <v>4.3977774542631146E-2</v>
      </c>
    </row>
    <row r="67" spans="1:32">
      <c r="A67" s="65">
        <f t="shared" si="0"/>
        <v>39569</v>
      </c>
      <c r="B67" s="115">
        <f>INDEX([7]annual!B:B,MATCH($A67,[7]annual!$A:$A,0))</f>
        <v>13555</v>
      </c>
      <c r="C67" s="115">
        <f>INDEX([7]annual!C:C,MATCH($A67,[7]annual!$A:$A,0))</f>
        <v>1576</v>
      </c>
      <c r="D67" s="115">
        <f>INDEX([7]annual!D:D,MATCH($A67,[7]annual!$A:$A,0))</f>
        <v>4495</v>
      </c>
      <c r="E67" s="115">
        <f>INDEX([7]annual!E:E,MATCH($A67,[7]annual!$A:$A,0))</f>
        <v>2897</v>
      </c>
      <c r="F67" s="115">
        <f>INDEX([7]annual!F:F,MATCH($A67,[7]annual!$A:$A,0))</f>
        <v>2432</v>
      </c>
      <c r="G67" s="115">
        <f>INDEX([7]annual!G:G,MATCH($A67,[7]annual!$A:$A,0))</f>
        <v>5020</v>
      </c>
      <c r="H67" s="115">
        <f>INDEX([7]annual!H:H,MATCH($A67,[7]annual!$A:$A,0))</f>
        <v>2551</v>
      </c>
      <c r="I67" s="115">
        <f>INDEX([7]annual!I:I,MATCH($A67,[7]annual!$A:$A,0))</f>
        <v>1900</v>
      </c>
      <c r="J67" s="115">
        <f>INDEX([7]annual!J:J,MATCH($A67,[7]annual!$A:$A,0))</f>
        <v>3516</v>
      </c>
      <c r="K67" s="115">
        <f>INDEX([7]annual!K:K,MATCH($A67,[7]annual!$A:$A,0))</f>
        <v>2642</v>
      </c>
      <c r="L67" s="115">
        <f>INDEX([7]annual!L:L,MATCH($A67,[7]annual!$A:$A,0))</f>
        <v>18780</v>
      </c>
      <c r="M67" s="115">
        <f>INDEX([7]annual!M:M,MATCH($A67,[7]annual!$A:$A,0))</f>
        <v>3598</v>
      </c>
      <c r="N67" s="115">
        <f>INDEX([7]annual!N:N,MATCH($A67,[7]annual!$A:$A,0))</f>
        <v>84847</v>
      </c>
      <c r="O67" s="4">
        <f t="shared" si="12"/>
        <v>0.15975815291053308</v>
      </c>
      <c r="P67" s="4">
        <f t="shared" si="1"/>
        <v>1.857461076997419E-2</v>
      </c>
      <c r="Q67" s="4">
        <f t="shared" si="2"/>
        <v>5.2977712824260136E-2</v>
      </c>
      <c r="R67" s="4">
        <f t="shared" si="3"/>
        <v>3.4143811802420827E-2</v>
      </c>
      <c r="S67" s="4">
        <f t="shared" si="4"/>
        <v>2.8663358751635296E-2</v>
      </c>
      <c r="T67" s="4">
        <f t="shared" si="5"/>
        <v>5.9165321107405092E-2</v>
      </c>
      <c r="U67" s="4">
        <f t="shared" si="6"/>
        <v>3.0065883295814819E-2</v>
      </c>
      <c r="V67" s="4">
        <f t="shared" si="7"/>
        <v>2.2393249024715074E-2</v>
      </c>
      <c r="W67" s="4">
        <f t="shared" si="8"/>
        <v>4.1439296616262215E-2</v>
      </c>
      <c r="X67" s="4">
        <f t="shared" si="9"/>
        <v>3.1138402064893277E-2</v>
      </c>
      <c r="Y67" s="4">
        <f t="shared" si="10"/>
        <v>0.22133958772849954</v>
      </c>
      <c r="Z67" s="53">
        <f t="shared" si="11"/>
        <v>4.2405742100486761E-2</v>
      </c>
    </row>
    <row r="68" spans="1:32">
      <c r="A68" s="65">
        <f t="shared" si="0"/>
        <v>39934</v>
      </c>
      <c r="B68" s="115">
        <f>INDEX([7]annual!B:B,MATCH($A68,[7]annual!$A:$A,0))</f>
        <v>13371</v>
      </c>
      <c r="C68" s="115">
        <f>INDEX([7]annual!C:C,MATCH($A68,[7]annual!$A:$A,0))</f>
        <v>1811</v>
      </c>
      <c r="D68" s="115">
        <f>INDEX([7]annual!D:D,MATCH($A68,[7]annual!$A:$A,0))</f>
        <v>5459</v>
      </c>
      <c r="E68" s="115">
        <f>INDEX([7]annual!E:E,MATCH($A68,[7]annual!$A:$A,0))</f>
        <v>3486</v>
      </c>
      <c r="F68" s="115">
        <f>INDEX([7]annual!F:F,MATCH($A68,[7]annual!$A:$A,0))</f>
        <v>2489</v>
      </c>
      <c r="G68" s="115">
        <f>INDEX([7]annual!G:G,MATCH($A68,[7]annual!$A:$A,0))</f>
        <v>6827</v>
      </c>
      <c r="H68" s="115">
        <f>INDEX([7]annual!H:H,MATCH($A68,[7]annual!$A:$A,0))</f>
        <v>2325</v>
      </c>
      <c r="I68" s="115">
        <f>INDEX([7]annual!I:I,MATCH($A68,[7]annual!$A:$A,0))</f>
        <v>2010</v>
      </c>
      <c r="J68" s="115">
        <f>INDEX([7]annual!J:J,MATCH($A68,[7]annual!$A:$A,0))</f>
        <v>3715</v>
      </c>
      <c r="K68" s="115">
        <f>INDEX([7]annual!K:K,MATCH($A68,[7]annual!$A:$A,0))</f>
        <v>2860</v>
      </c>
      <c r="L68" s="115">
        <f>INDEX([7]annual!L:L,MATCH($A68,[7]annual!$A:$A,0))</f>
        <v>18631</v>
      </c>
      <c r="M68" s="115">
        <f>INDEX([7]annual!M:M,MATCH($A68,[7]annual!$A:$A,0))</f>
        <v>3564</v>
      </c>
      <c r="N68" s="115">
        <f>INDEX([7]annual!N:N,MATCH($A68,[7]annual!$A:$A,0))</f>
        <v>88867</v>
      </c>
      <c r="O68" s="4">
        <f t="shared" si="12"/>
        <v>0.15046080097223941</v>
      </c>
      <c r="P68" s="4">
        <f t="shared" si="1"/>
        <v>2.0378768271686904E-2</v>
      </c>
      <c r="Q68" s="4">
        <f t="shared" si="2"/>
        <v>6.1428876860927004E-2</v>
      </c>
      <c r="R68" s="4">
        <f t="shared" si="3"/>
        <v>3.9227159688073186E-2</v>
      </c>
      <c r="S68" s="4">
        <f t="shared" si="4"/>
        <v>2.8008147006200277E-2</v>
      </c>
      <c r="T68" s="4">
        <f t="shared" si="5"/>
        <v>7.6822667581892046E-2</v>
      </c>
      <c r="U68" s="4">
        <f t="shared" si="6"/>
        <v>2.6162692563043651E-2</v>
      </c>
      <c r="V68" s="4">
        <f t="shared" si="7"/>
        <v>2.2618069699663543E-2</v>
      </c>
      <c r="W68" s="4">
        <f t="shared" si="8"/>
        <v>4.1804044245895552E-2</v>
      </c>
      <c r="X68" s="4">
        <f t="shared" si="9"/>
        <v>3.2182925045292403E-2</v>
      </c>
      <c r="Y68" s="4">
        <f t="shared" si="10"/>
        <v>0.20965037640518977</v>
      </c>
      <c r="Z68" s="53">
        <f t="shared" si="11"/>
        <v>4.0104875825672071E-2</v>
      </c>
    </row>
    <row r="69" spans="1:32">
      <c r="A69" s="65">
        <f t="shared" si="0"/>
        <v>40299</v>
      </c>
      <c r="B69" s="115">
        <f>INDEX([7]annual!B:B,MATCH($A69,[7]annual!$A:$A,0))</f>
        <v>15739</v>
      </c>
      <c r="C69" s="115">
        <f>INDEX([7]annual!C:C,MATCH($A69,[7]annual!$A:$A,0))</f>
        <v>1822</v>
      </c>
      <c r="D69" s="115">
        <f>INDEX([7]annual!D:D,MATCH($A69,[7]annual!$A:$A,0))</f>
        <v>5992</v>
      </c>
      <c r="E69" s="115">
        <f>INDEX([7]annual!E:E,MATCH($A69,[7]annual!$A:$A,0))</f>
        <v>1829</v>
      </c>
      <c r="F69" s="115">
        <f>INDEX([7]annual!F:F,MATCH($A69,[7]annual!$A:$A,0))</f>
        <v>2512</v>
      </c>
      <c r="G69" s="115">
        <f>INDEX([7]annual!G:G,MATCH($A69,[7]annual!$A:$A,0))</f>
        <v>6647</v>
      </c>
      <c r="H69" s="115">
        <f>INDEX([7]annual!H:H,MATCH($A69,[7]annual!$A:$A,0))</f>
        <v>2052</v>
      </c>
      <c r="I69" s="115">
        <f>INDEX([7]annual!I:I,MATCH($A69,[7]annual!$A:$A,0))</f>
        <v>2038</v>
      </c>
      <c r="J69" s="115">
        <f>INDEX([7]annual!J:J,MATCH($A69,[7]annual!$A:$A,0))</f>
        <v>2090</v>
      </c>
      <c r="K69" s="115">
        <f>INDEX([7]annual!K:K,MATCH($A69,[7]annual!$A:$A,0))</f>
        <v>1348</v>
      </c>
      <c r="L69" s="115">
        <f>INDEX([7]annual!L:L,MATCH($A69,[7]annual!$A:$A,0))</f>
        <v>16019</v>
      </c>
      <c r="M69" s="115">
        <f>INDEX([7]annual!M:M,MATCH($A69,[7]annual!$A:$A,0))</f>
        <v>3532</v>
      </c>
      <c r="N69" s="115">
        <f>INDEX([7]annual!N:N,MATCH($A69,[7]annual!$A:$A,0))</f>
        <v>82850</v>
      </c>
      <c r="O69" s="4">
        <f t="shared" si="12"/>
        <v>0.18996982498491249</v>
      </c>
      <c r="P69" s="4">
        <f t="shared" si="1"/>
        <v>2.1991550995775499E-2</v>
      </c>
      <c r="Q69" s="4">
        <f t="shared" si="2"/>
        <v>7.2323476161738079E-2</v>
      </c>
      <c r="R69" s="4">
        <f t="shared" si="3"/>
        <v>2.2076041038020518E-2</v>
      </c>
      <c r="S69" s="4">
        <f t="shared" si="4"/>
        <v>3.0319855159927581E-2</v>
      </c>
      <c r="T69" s="4">
        <f t="shared" si="5"/>
        <v>8.0229330114665057E-2</v>
      </c>
      <c r="U69" s="4">
        <f t="shared" si="6"/>
        <v>2.4767652383826191E-2</v>
      </c>
      <c r="V69" s="4">
        <f t="shared" si="7"/>
        <v>2.4598672299336148E-2</v>
      </c>
      <c r="W69" s="4">
        <f t="shared" si="8"/>
        <v>2.5226312613156308E-2</v>
      </c>
      <c r="X69" s="4">
        <f t="shared" si="9"/>
        <v>1.6270368135184069E-2</v>
      </c>
      <c r="Y69" s="4">
        <f t="shared" si="10"/>
        <v>0.19334942667471333</v>
      </c>
      <c r="Z69" s="53">
        <f t="shared" si="11"/>
        <v>4.2631261315630657E-2</v>
      </c>
    </row>
    <row r="70" spans="1:32">
      <c r="A70" s="65">
        <f t="shared" si="0"/>
        <v>40664</v>
      </c>
      <c r="B70" s="115">
        <f>INDEX([7]annual!B:B,MATCH($A70,[7]annual!$A:$A,0))</f>
        <v>15215</v>
      </c>
      <c r="C70" s="115">
        <f>INDEX([7]annual!C:C,MATCH($A70,[7]annual!$A:$A,0))</f>
        <v>1925</v>
      </c>
      <c r="D70" s="115">
        <f>INDEX([7]annual!D:D,MATCH($A70,[7]annual!$A:$A,0))</f>
        <v>6845</v>
      </c>
      <c r="E70" s="115">
        <f>INDEX([7]annual!E:E,MATCH($A70,[7]annual!$A:$A,0))</f>
        <v>1158</v>
      </c>
      <c r="F70" s="115">
        <f>INDEX([7]annual!F:F,MATCH($A70,[7]annual!$A:$A,0))</f>
        <v>2387</v>
      </c>
      <c r="G70" s="115">
        <f>INDEX([7]annual!G:G,MATCH($A70,[7]annual!$A:$A,0))</f>
        <v>7246</v>
      </c>
      <c r="H70" s="115">
        <f>INDEX([7]annual!H:H,MATCH($A70,[7]annual!$A:$A,0))</f>
        <v>2018</v>
      </c>
      <c r="I70" s="115">
        <f>INDEX([7]annual!I:I,MATCH($A70,[7]annual!$A:$A,0))</f>
        <v>1879</v>
      </c>
      <c r="J70" s="115">
        <f>INDEX([7]annual!J:J,MATCH($A70,[7]annual!$A:$A,0))</f>
        <v>2069</v>
      </c>
      <c r="K70" s="115">
        <f>INDEX([7]annual!K:K,MATCH($A70,[7]annual!$A:$A,0))</f>
        <v>1243</v>
      </c>
      <c r="L70" s="115">
        <f>INDEX([7]annual!L:L,MATCH($A70,[7]annual!$A:$A,0))</f>
        <v>14280</v>
      </c>
      <c r="M70" s="115">
        <f>INDEX([7]annual!M:M,MATCH($A70,[7]annual!$A:$A,0))</f>
        <v>3621</v>
      </c>
      <c r="N70" s="115">
        <f>INDEX([7]annual!N:N,MATCH($A70,[7]annual!$A:$A,0))</f>
        <v>83781</v>
      </c>
      <c r="O70" s="4">
        <f t="shared" si="12"/>
        <v>0.18160442105011876</v>
      </c>
      <c r="P70" s="4">
        <f t="shared" si="1"/>
        <v>2.2976569866676216E-2</v>
      </c>
      <c r="Q70" s="4">
        <f t="shared" si="2"/>
        <v>8.1701101681765559E-2</v>
      </c>
      <c r="R70" s="4">
        <f t="shared" si="3"/>
        <v>1.3821749561356393E-2</v>
      </c>
      <c r="S70" s="4">
        <f t="shared" si="4"/>
        <v>2.8490946634678507E-2</v>
      </c>
      <c r="T70" s="4">
        <f t="shared" si="5"/>
        <v>8.6487389742304341E-2</v>
      </c>
      <c r="U70" s="4">
        <f t="shared" si="6"/>
        <v>2.4086606748546808E-2</v>
      </c>
      <c r="V70" s="4">
        <f t="shared" si="7"/>
        <v>2.2427519365966032E-2</v>
      </c>
      <c r="W70" s="4">
        <f t="shared" si="8"/>
        <v>2.4695336651508099E-2</v>
      </c>
      <c r="X70" s="4">
        <f t="shared" si="9"/>
        <v>1.4836299399625214E-2</v>
      </c>
      <c r="Y70" s="4">
        <f t="shared" si="10"/>
        <v>0.17044437282916175</v>
      </c>
      <c r="Z70" s="53">
        <f t="shared" si="11"/>
        <v>4.3219823110251729E-2</v>
      </c>
    </row>
    <row r="71" spans="1:32">
      <c r="A71" s="65">
        <f t="shared" si="0"/>
        <v>41030</v>
      </c>
      <c r="B71" s="115">
        <f>INDEX([7]annual!B:B,MATCH($A71,[7]annual!$A:$A,0))</f>
        <v>13759</v>
      </c>
      <c r="C71" s="115">
        <f>INDEX([7]annual!C:C,MATCH($A71,[7]annual!$A:$A,0))</f>
        <v>1742</v>
      </c>
      <c r="D71" s="115">
        <f>INDEX([7]annual!D:D,MATCH($A71,[7]annual!$A:$A,0))</f>
        <v>7636</v>
      </c>
      <c r="E71" s="115">
        <f>INDEX([7]annual!E:E,MATCH($A71,[7]annual!$A:$A,0))</f>
        <v>1132</v>
      </c>
      <c r="F71" s="115">
        <f>INDEX([7]annual!F:F,MATCH($A71,[7]annual!$A:$A,0))</f>
        <v>2612</v>
      </c>
      <c r="G71" s="115">
        <f>INDEX([7]annual!G:G,MATCH($A71,[7]annual!$A:$A,0))</f>
        <v>6474</v>
      </c>
      <c r="H71" s="115">
        <f>INDEX([7]annual!H:H,MATCH($A71,[7]annual!$A:$A,0))</f>
        <v>1968</v>
      </c>
      <c r="I71" s="115">
        <f>INDEX([7]annual!I:I,MATCH($A71,[7]annual!$A:$A,0))</f>
        <v>1605</v>
      </c>
      <c r="J71" s="115">
        <f>INDEX([7]annual!J:J,MATCH($A71,[7]annual!$A:$A,0))</f>
        <v>2417</v>
      </c>
      <c r="K71" s="115">
        <f>INDEX([7]annual!K:K,MATCH($A71,[7]annual!$A:$A,0))</f>
        <v>1209</v>
      </c>
      <c r="L71" s="115">
        <f>INDEX([7]annual!L:L,MATCH($A71,[7]annual!$A:$A,0))</f>
        <v>14242</v>
      </c>
      <c r="M71" s="115">
        <f>INDEX([7]annual!M:M,MATCH($A71,[7]annual!$A:$A,0))</f>
        <v>3602</v>
      </c>
      <c r="N71" s="115">
        <f>INDEX([7]annual!N:N,MATCH($A71,[7]annual!$A:$A,0))</f>
        <v>83789</v>
      </c>
      <c r="O71" s="4">
        <f t="shared" si="12"/>
        <v>0.16421009917769636</v>
      </c>
      <c r="P71" s="4">
        <f t="shared" si="1"/>
        <v>2.0790318538232943E-2</v>
      </c>
      <c r="Q71" s="4">
        <f t="shared" si="2"/>
        <v>9.1133681032116387E-2</v>
      </c>
      <c r="R71" s="4">
        <f t="shared" si="3"/>
        <v>1.3510126627600282E-2</v>
      </c>
      <c r="S71" s="4">
        <f t="shared" si="4"/>
        <v>3.1173543066512311E-2</v>
      </c>
      <c r="T71" s="4">
        <f t="shared" si="5"/>
        <v>7.7265512179403029E-2</v>
      </c>
      <c r="U71" s="4">
        <f t="shared" si="6"/>
        <v>2.3487569967418156E-2</v>
      </c>
      <c r="V71" s="4">
        <f t="shared" si="7"/>
        <v>1.9155259043549869E-2</v>
      </c>
      <c r="W71" s="4">
        <f t="shared" si="8"/>
        <v>2.884626860327728E-2</v>
      </c>
      <c r="X71" s="4">
        <f t="shared" si="9"/>
        <v>1.4429101672057191E-2</v>
      </c>
      <c r="Y71" s="4">
        <f t="shared" si="10"/>
        <v>0.16997457900201698</v>
      </c>
      <c r="Z71" s="53">
        <f t="shared" si="11"/>
        <v>4.2988936495244004E-2</v>
      </c>
    </row>
    <row r="72" spans="1:32">
      <c r="A72" s="65">
        <f t="shared" si="0"/>
        <v>41395</v>
      </c>
      <c r="B72" s="115">
        <f>INDEX([7]annual!B:B,MATCH($A72,[7]annual!$A:$A,0))</f>
        <v>16469</v>
      </c>
      <c r="C72" s="115">
        <f>INDEX([7]annual!C:C,MATCH($A72,[7]annual!$A:$A,0))</f>
        <v>1799</v>
      </c>
      <c r="D72" s="115">
        <f>INDEX([7]annual!D:D,MATCH($A72,[7]annual!$A:$A,0))</f>
        <v>7817</v>
      </c>
      <c r="E72" s="115">
        <f>INDEX([7]annual!E:E,MATCH($A72,[7]annual!$A:$A,0))</f>
        <v>1183</v>
      </c>
      <c r="F72" s="115">
        <f>INDEX([7]annual!F:F,MATCH($A72,[7]annual!$A:$A,0))</f>
        <v>2775</v>
      </c>
      <c r="G72" s="115">
        <f>INDEX([7]annual!G:G,MATCH($A72,[7]annual!$A:$A,0))</f>
        <v>6397</v>
      </c>
      <c r="H72" s="115">
        <f>INDEX([7]annual!H:H,MATCH($A72,[7]annual!$A:$A,0))</f>
        <v>1872</v>
      </c>
      <c r="I72" s="115">
        <f>INDEX([7]annual!I:I,MATCH($A72,[7]annual!$A:$A,0))</f>
        <v>1695</v>
      </c>
      <c r="J72" s="115">
        <f>INDEX([7]annual!J:J,MATCH($A72,[7]annual!$A:$A,0))</f>
        <v>2364</v>
      </c>
      <c r="K72" s="115">
        <f>INDEX([7]annual!K:K,MATCH($A72,[7]annual!$A:$A,0))</f>
        <v>1151</v>
      </c>
      <c r="L72" s="115">
        <f>INDEX([7]annual!L:L,MATCH($A72,[7]annual!$A:$A,0))</f>
        <v>14213</v>
      </c>
      <c r="M72" s="115">
        <f>INDEX([7]annual!M:M,MATCH($A72,[7]annual!$A:$A,0))</f>
        <v>3658</v>
      </c>
      <c r="N72" s="115">
        <f>INDEX([7]annual!N:N,MATCH($A72,[7]annual!$A:$A,0))</f>
        <v>87778</v>
      </c>
      <c r="O72" s="4">
        <f t="shared" si="12"/>
        <v>0.18762104399735696</v>
      </c>
      <c r="P72" s="4">
        <f t="shared" si="1"/>
        <v>2.0494884823076397E-2</v>
      </c>
      <c r="Q72" s="4">
        <f t="shared" si="2"/>
        <v>8.9054204926063474E-2</v>
      </c>
      <c r="R72" s="4">
        <f t="shared" si="3"/>
        <v>1.347718107042767E-2</v>
      </c>
      <c r="S72" s="4">
        <f t="shared" si="4"/>
        <v>3.1613844015584772E-2</v>
      </c>
      <c r="T72" s="4">
        <f t="shared" si="5"/>
        <v>7.2877030691061537E-2</v>
      </c>
      <c r="U72" s="4">
        <f t="shared" si="6"/>
        <v>2.132652828727016E-2</v>
      </c>
      <c r="V72" s="4">
        <f t="shared" si="7"/>
        <v>1.9310077696005831E-2</v>
      </c>
      <c r="W72" s="4">
        <f t="shared" si="8"/>
        <v>2.6931577388411676E-2</v>
      </c>
      <c r="X72" s="4">
        <f t="shared" si="9"/>
        <v>1.3112625031329034E-2</v>
      </c>
      <c r="Y72" s="4">
        <f t="shared" si="10"/>
        <v>0.16191984324090319</v>
      </c>
      <c r="Z72" s="53">
        <f t="shared" si="11"/>
        <v>4.1673312219462737E-2</v>
      </c>
    </row>
    <row r="73" spans="1:32">
      <c r="A73" s="65">
        <f t="shared" si="0"/>
        <v>41760</v>
      </c>
      <c r="B73" s="115">
        <f>INDEX([7]annual!B:B,MATCH($A73,[7]annual!$A:$A,0))</f>
        <v>21994</v>
      </c>
      <c r="C73" s="115">
        <f>INDEX([7]annual!C:C,MATCH($A73,[7]annual!$A:$A,0))</f>
        <v>1920</v>
      </c>
      <c r="D73" s="115">
        <f>INDEX([7]annual!D:D,MATCH($A73,[7]annual!$A:$A,0))</f>
        <v>8760</v>
      </c>
      <c r="E73" s="115">
        <f>INDEX([7]annual!E:E,MATCH($A73,[7]annual!$A:$A,0))</f>
        <v>1269</v>
      </c>
      <c r="F73" s="115">
        <f>INDEX([7]annual!F:F,MATCH($A73,[7]annual!$A:$A,0))</f>
        <v>3376</v>
      </c>
      <c r="G73" s="115">
        <f>INDEX([7]annual!G:G,MATCH($A73,[7]annual!$A:$A,0))</f>
        <v>7831</v>
      </c>
      <c r="H73" s="115">
        <f>INDEX([7]annual!H:H,MATCH($A73,[7]annual!$A:$A,0))</f>
        <v>2028</v>
      </c>
      <c r="I73" s="115">
        <f>INDEX([7]annual!I:I,MATCH($A73,[7]annual!$A:$A,0))</f>
        <v>1709</v>
      </c>
      <c r="J73" s="115">
        <f>INDEX([7]annual!J:J,MATCH($A73,[7]annual!$A:$A,0))</f>
        <v>3061</v>
      </c>
      <c r="K73" s="115">
        <f>INDEX([7]annual!K:K,MATCH($A73,[7]annual!$A:$A,0))</f>
        <v>1495</v>
      </c>
      <c r="L73" s="115">
        <f>INDEX([7]annual!L:L,MATCH($A73,[7]annual!$A:$A,0))</f>
        <v>13916</v>
      </c>
      <c r="M73" s="115">
        <f>INDEX([7]annual!M:M,MATCH($A73,[7]annual!$A:$A,0))</f>
        <v>3963</v>
      </c>
      <c r="N73" s="115">
        <f>INDEX([7]annual!N:N,MATCH($A73,[7]annual!$A:$A,0))</f>
        <v>99874</v>
      </c>
      <c r="O73" s="4">
        <f t="shared" si="12"/>
        <v>0.22021747401726174</v>
      </c>
      <c r="P73" s="4">
        <f t="shared" si="1"/>
        <v>1.9224222520375672E-2</v>
      </c>
      <c r="Q73" s="4">
        <f t="shared" si="2"/>
        <v>8.7710515249214013E-2</v>
      </c>
      <c r="R73" s="4">
        <f t="shared" si="3"/>
        <v>1.2706009572060797E-2</v>
      </c>
      <c r="S73" s="4">
        <f t="shared" si="4"/>
        <v>3.3802591264993895E-2</v>
      </c>
      <c r="T73" s="4">
        <f t="shared" si="5"/>
        <v>7.8408795081803068E-2</v>
      </c>
      <c r="U73" s="4">
        <f t="shared" si="6"/>
        <v>2.0305585037146804E-2</v>
      </c>
      <c r="V73" s="4">
        <f t="shared" si="7"/>
        <v>1.7111560566313556E-2</v>
      </c>
      <c r="W73" s="4">
        <f t="shared" si="8"/>
        <v>3.0648617257744759E-2</v>
      </c>
      <c r="X73" s="4">
        <f t="shared" si="9"/>
        <v>1.4968860764563351E-2</v>
      </c>
      <c r="Y73" s="4">
        <f t="shared" si="10"/>
        <v>0.13933556280913953</v>
      </c>
      <c r="Z73" s="53">
        <f t="shared" si="11"/>
        <v>3.9679996795962916E-2</v>
      </c>
    </row>
    <row r="74" spans="1:32">
      <c r="A74" s="65">
        <f t="shared" si="0"/>
        <v>42125</v>
      </c>
      <c r="B74" s="115">
        <f>INDEX([7]annual!B:B,MATCH($A74,[7]annual!$A:$A,0))</f>
        <v>23926</v>
      </c>
      <c r="C74" s="115">
        <f>INDEX([7]annual!C:C,MATCH($A74,[7]annual!$A:$A,0))</f>
        <v>2309</v>
      </c>
      <c r="D74" s="115">
        <f>INDEX([7]annual!D:D,MATCH($A74,[7]annual!$A:$A,0))</f>
        <v>10082</v>
      </c>
      <c r="E74" s="115">
        <f>INDEX([7]annual!E:E,MATCH($A74,[7]annual!$A:$A,0))</f>
        <v>1434</v>
      </c>
      <c r="F74" s="115">
        <f>INDEX([7]annual!F:F,MATCH($A74,[7]annual!$A:$A,0))</f>
        <v>3671</v>
      </c>
      <c r="G74" s="115">
        <f>INDEX([7]annual!G:G,MATCH($A74,[7]annual!$A:$A,0))</f>
        <v>13329</v>
      </c>
      <c r="H74" s="115">
        <f>INDEX([7]annual!H:H,MATCH($A74,[7]annual!$A:$A,0))</f>
        <v>2224</v>
      </c>
      <c r="I74" s="115">
        <f>INDEX([7]annual!I:I,MATCH($A74,[7]annual!$A:$A,0))</f>
        <v>1935</v>
      </c>
      <c r="J74" s="115">
        <f>INDEX([7]annual!J:J,MATCH($A74,[7]annual!$A:$A,0))</f>
        <v>4467</v>
      </c>
      <c r="K74" s="115">
        <f>INDEX([7]annual!K:K,MATCH($A74,[7]annual!$A:$A,0))</f>
        <v>1857</v>
      </c>
      <c r="L74" s="115">
        <f>INDEX([7]annual!L:L,MATCH($A74,[7]annual!$A:$A,0))</f>
        <v>13562</v>
      </c>
      <c r="M74" s="115">
        <f>INDEX([7]annual!M:M,MATCH($A74,[7]annual!$A:$A,0))</f>
        <v>3955</v>
      </c>
      <c r="N74" s="115">
        <f>INDEX([7]annual!N:N,MATCH($A74,[7]annual!$A:$A,0))</f>
        <v>115092</v>
      </c>
      <c r="O74" s="4">
        <f t="shared" si="12"/>
        <v>0.20788586522086677</v>
      </c>
      <c r="P74" s="4">
        <f t="shared" si="1"/>
        <v>2.0062211100684669E-2</v>
      </c>
      <c r="Q74" s="4">
        <f t="shared" si="2"/>
        <v>8.7599485628888196E-2</v>
      </c>
      <c r="R74" s="4">
        <f t="shared" si="3"/>
        <v>1.2459597539359817E-2</v>
      </c>
      <c r="S74" s="4">
        <f t="shared" si="4"/>
        <v>3.1896222152712615E-2</v>
      </c>
      <c r="T74" s="4">
        <f t="shared" si="5"/>
        <v>0.11581169846731311</v>
      </c>
      <c r="U74" s="4">
        <f t="shared" si="6"/>
        <v>1.932367149758454E-2</v>
      </c>
      <c r="V74" s="4">
        <f t="shared" si="7"/>
        <v>1.6812636847044104E-2</v>
      </c>
      <c r="W74" s="4">
        <f t="shared" si="8"/>
        <v>3.8812428318214992E-2</v>
      </c>
      <c r="X74" s="4">
        <f t="shared" si="9"/>
        <v>1.6134918152434573E-2</v>
      </c>
      <c r="Y74" s="4">
        <f t="shared" si="10"/>
        <v>0.11783616584992876</v>
      </c>
      <c r="Z74" s="53">
        <f t="shared" si="11"/>
        <v>3.4363813297188336E-2</v>
      </c>
    </row>
    <row r="75" spans="1:32">
      <c r="A75" s="65">
        <f>EDATE(A76,-12)</f>
        <v>42491</v>
      </c>
      <c r="B75" s="115">
        <f>INDEX([7]annual!B:B,MATCH($A75,[7]annual!$A:$A,0))</f>
        <v>25690</v>
      </c>
      <c r="C75" s="115">
        <f>INDEX([7]annual!C:C,MATCH($A75,[7]annual!$A:$A,0))</f>
        <v>2651</v>
      </c>
      <c r="D75" s="115">
        <f>INDEX([7]annual!D:D,MATCH($A75,[7]annual!$A:$A,0))</f>
        <v>11794</v>
      </c>
      <c r="E75" s="115">
        <f>INDEX([7]annual!E:E,MATCH($A75,[7]annual!$A:$A,0))</f>
        <v>1719</v>
      </c>
      <c r="F75" s="115">
        <f>INDEX([7]annual!F:F,MATCH($A75,[7]annual!$A:$A,0))</f>
        <v>4042</v>
      </c>
      <c r="G75" s="115">
        <f>INDEX([7]annual!G:G,MATCH($A75,[7]annual!$A:$A,0))</f>
        <v>13485</v>
      </c>
      <c r="H75" s="115">
        <f>INDEX([7]annual!H:H,MATCH($A75,[7]annual!$A:$A,0))</f>
        <v>2312</v>
      </c>
      <c r="I75" s="115">
        <f>INDEX([7]annual!I:I,MATCH($A75,[7]annual!$A:$A,0))</f>
        <v>2094</v>
      </c>
      <c r="J75" s="115">
        <f>INDEX([7]annual!J:J,MATCH($A75,[7]annual!$A:$A,0))</f>
        <v>5480</v>
      </c>
      <c r="K75" s="115">
        <f>INDEX([7]annual!K:K,MATCH($A75,[7]annual!$A:$A,0))</f>
        <v>3147</v>
      </c>
      <c r="L75" s="115">
        <f>INDEX([7]annual!L:L,MATCH($A75,[7]annual!$A:$A,0))</f>
        <v>13510</v>
      </c>
      <c r="M75" s="115">
        <f>INDEX([7]annual!M:M,MATCH($A75,[7]annual!$A:$A,0))</f>
        <v>4333</v>
      </c>
      <c r="N75" s="115">
        <f>INDEX([7]annual!N:N,MATCH($A75,[7]annual!$A:$A,0))</f>
        <v>124828</v>
      </c>
      <c r="O75" s="4">
        <f t="shared" si="12"/>
        <v>0.20580318518281154</v>
      </c>
      <c r="P75" s="4">
        <f t="shared" si="1"/>
        <v>2.1237222418047232E-2</v>
      </c>
      <c r="Q75" s="4">
        <f t="shared" si="2"/>
        <v>9.4482007241964941E-2</v>
      </c>
      <c r="R75" s="4">
        <f t="shared" si="3"/>
        <v>1.3770948825584004E-2</v>
      </c>
      <c r="S75" s="4">
        <f t="shared" si="4"/>
        <v>3.2380555644566926E-2</v>
      </c>
      <c r="T75" s="4">
        <f t="shared" si="5"/>
        <v>0.10802864741884834</v>
      </c>
      <c r="U75" s="4">
        <f t="shared" si="6"/>
        <v>1.8521485564136252E-2</v>
      </c>
      <c r="V75" s="4">
        <f t="shared" si="7"/>
        <v>1.6775082513538628E-2</v>
      </c>
      <c r="W75" s="4">
        <f t="shared" si="8"/>
        <v>4.3900406959976927E-2</v>
      </c>
      <c r="X75" s="4">
        <f t="shared" si="9"/>
        <v>2.5210689909315218E-2</v>
      </c>
      <c r="Y75" s="4">
        <f t="shared" si="10"/>
        <v>0.1082289229980453</v>
      </c>
      <c r="Z75" s="53">
        <f t="shared" si="11"/>
        <v>3.4711763386419715E-2</v>
      </c>
      <c r="AB75" t="s">
        <v>14</v>
      </c>
      <c r="AC75" t="s">
        <v>24</v>
      </c>
      <c r="AD75" t="s">
        <v>34</v>
      </c>
      <c r="AE75" t="s">
        <v>33</v>
      </c>
      <c r="AF75" t="s">
        <v>17</v>
      </c>
    </row>
    <row r="76" spans="1:32">
      <c r="A76" s="114">
        <v>42856</v>
      </c>
      <c r="B76" s="115">
        <f>INDEX([7]annual!B:B,MATCH($A76,[7]annual!$A:$A,0))</f>
        <v>25511</v>
      </c>
      <c r="C76" s="115">
        <f>INDEX([7]annual!C:C,MATCH($A76,[7]annual!$A:$A,0))</f>
        <v>2500</v>
      </c>
      <c r="D76" s="115">
        <f>INDEX([7]annual!D:D,MATCH($A76,[7]annual!$A:$A,0))</f>
        <v>12399</v>
      </c>
      <c r="E76" s="115">
        <f>INDEX([7]annual!E:E,MATCH($A76,[7]annual!$A:$A,0))</f>
        <v>1948</v>
      </c>
      <c r="F76" s="115">
        <f>INDEX([7]annual!F:F,MATCH($A76,[7]annual!$A:$A,0))</f>
        <v>4575</v>
      </c>
      <c r="G76" s="115">
        <f>INDEX([7]annual!G:G,MATCH($A76,[7]annual!$A:$A,0))</f>
        <v>9247</v>
      </c>
      <c r="H76" s="115">
        <f>INDEX([7]annual!H:H,MATCH($A76,[7]annual!$A:$A,0))</f>
        <v>2510</v>
      </c>
      <c r="I76" s="115">
        <f>INDEX([7]annual!I:I,MATCH($A76,[7]annual!$A:$A,0))</f>
        <v>2802</v>
      </c>
      <c r="J76" s="115">
        <f>INDEX([7]annual!J:J,MATCH($A76,[7]annual!$A:$A,0))</f>
        <v>4981</v>
      </c>
      <c r="K76" s="115">
        <f>INDEX([7]annual!K:K,MATCH($A76,[7]annual!$A:$A,0))</f>
        <v>4995</v>
      </c>
      <c r="L76" s="115">
        <f>INDEX([7]annual!L:L,MATCH($A76,[7]annual!$A:$A,0))</f>
        <v>15069</v>
      </c>
      <c r="M76" s="115">
        <f>INDEX([7]annual!M:M,MATCH($A76,[7]annual!$A:$A,0))</f>
        <v>4555</v>
      </c>
      <c r="N76" s="115">
        <f>INDEX([7]annual!N:N,MATCH($A76,[7]annual!$A:$A,0))</f>
        <v>130403</v>
      </c>
      <c r="O76" s="55">
        <f>B76/$N76</f>
        <v>0.19563200233123471</v>
      </c>
      <c r="P76" s="55">
        <f t="shared" si="1"/>
        <v>1.9171338082712822E-2</v>
      </c>
      <c r="Q76" s="55">
        <f t="shared" si="2"/>
        <v>9.5082168355022506E-2</v>
      </c>
      <c r="R76" s="55">
        <f t="shared" si="3"/>
        <v>1.493830663404983E-2</v>
      </c>
      <c r="S76" s="55">
        <f t="shared" si="4"/>
        <v>3.5083548691364465E-2</v>
      </c>
      <c r="T76" s="55">
        <f t="shared" si="5"/>
        <v>7.0910945300338188E-2</v>
      </c>
      <c r="U76" s="55">
        <f t="shared" si="6"/>
        <v>1.9248023435043671E-2</v>
      </c>
      <c r="V76" s="55">
        <f t="shared" si="7"/>
        <v>2.1487235723104531E-2</v>
      </c>
      <c r="W76" s="55">
        <f t="shared" si="8"/>
        <v>3.8196973995997023E-2</v>
      </c>
      <c r="X76" s="55">
        <f t="shared" si="9"/>
        <v>3.8304333489260219E-2</v>
      </c>
      <c r="Y76" s="55">
        <f t="shared" si="10"/>
        <v>0.11555715742735979</v>
      </c>
      <c r="Z76" s="56">
        <f t="shared" si="11"/>
        <v>3.4930177986702761E-2</v>
      </c>
    </row>
    <row r="77" spans="1:32">
      <c r="A77" s="82" t="s">
        <v>43</v>
      </c>
      <c r="B77" s="116"/>
      <c r="C77" s="116"/>
      <c r="D77" s="116"/>
      <c r="E77" s="116"/>
      <c r="F77" s="116"/>
      <c r="G77" s="116"/>
      <c r="H77" s="116"/>
      <c r="I77" s="116"/>
      <c r="J77" s="116"/>
      <c r="K77" s="116"/>
      <c r="L77" s="116"/>
      <c r="M77" s="116"/>
      <c r="N77" s="116"/>
    </row>
    <row r="78" spans="1:32">
      <c r="A78" s="67">
        <f>A43</f>
        <v>30803</v>
      </c>
      <c r="B78" s="115">
        <f>INDEX([7]annual!O:O,MATCH($A78,[7]annual!$A:$A,0))</f>
        <v>14820</v>
      </c>
      <c r="C78" s="115">
        <f>INDEX([7]annual!P:P,MATCH($A78,[7]annual!$A:$A,0))</f>
        <v>615</v>
      </c>
      <c r="D78" s="115">
        <f>INDEX([7]annual!Q:Q,MATCH($A78,[7]annual!$A:$A,0))</f>
        <v>80</v>
      </c>
      <c r="E78" s="115">
        <f>INDEX([7]annual!R:R,MATCH($A78,[7]annual!$A:$A,0))</f>
        <v>377</v>
      </c>
      <c r="F78" s="115">
        <f>INDEX([7]annual!S:S,MATCH($A78,[7]annual!$A:$A,0))</f>
        <v>139</v>
      </c>
      <c r="G78" s="115">
        <f>INDEX([7]annual!T:T,MATCH($A78,[7]annual!$A:$A,0))</f>
        <v>92</v>
      </c>
      <c r="H78" s="115">
        <f>INDEX([7]annual!U:U,MATCH($A78,[7]annual!$A:$A,0))</f>
        <v>295</v>
      </c>
      <c r="I78" s="115">
        <f>INDEX([7]annual!V:V,MATCH($A78,[7]annual!$A:$A,0))</f>
        <v>58</v>
      </c>
      <c r="J78" s="115">
        <f>INDEX([7]annual!W:W,MATCH($A78,[7]annual!$A:$A,0))</f>
        <v>92</v>
      </c>
      <c r="K78" s="115">
        <f>INDEX([7]annual!X:X,MATCH($A78,[7]annual!$A:$A,0))</f>
        <v>249</v>
      </c>
      <c r="L78" s="115">
        <f>INDEX([7]annual!Y:Y,MATCH($A78,[7]annual!$A:$A,0))</f>
        <v>8222</v>
      </c>
      <c r="M78" s="115">
        <f>INDEX([7]annual!Z:Z,MATCH($A78,[7]annual!$A:$A,0))</f>
        <v>1820</v>
      </c>
      <c r="N78" s="115">
        <f>INDEX([7]annual!AA:AA,MATCH($A78,[7]annual!$A:$A,0))</f>
        <v>35433</v>
      </c>
      <c r="O78" s="59">
        <f>B78/$N78</f>
        <v>0.41825416984167302</v>
      </c>
      <c r="P78" s="59">
        <f t="shared" ref="P78:P111" si="13">C78/$N78</f>
        <v>1.7356701380069426E-2</v>
      </c>
      <c r="Q78" s="59">
        <f t="shared" ref="Q78:Q111" si="14">D78/$N78</f>
        <v>2.2577822933423646E-3</v>
      </c>
      <c r="R78" s="59">
        <f t="shared" ref="R78:R111" si="15">E78/$N78</f>
        <v>1.0639799057375892E-2</v>
      </c>
      <c r="S78" s="59">
        <f t="shared" ref="S78:S111" si="16">F78/$N78</f>
        <v>3.9228967346823579E-3</v>
      </c>
      <c r="T78" s="59">
        <f t="shared" ref="T78:T111" si="17">G78/$N78</f>
        <v>2.5964496373437193E-3</v>
      </c>
      <c r="U78" s="59">
        <f t="shared" ref="U78:U111" si="18">H78/$N78</f>
        <v>8.3255722066999695E-3</v>
      </c>
      <c r="V78" s="59">
        <f t="shared" ref="V78:V111" si="19">I78/$N78</f>
        <v>1.6368921626732143E-3</v>
      </c>
      <c r="W78" s="59">
        <f t="shared" ref="W78:W111" si="20">J78/$N78</f>
        <v>2.5964496373437193E-3</v>
      </c>
      <c r="X78" s="59">
        <f t="shared" ref="X78:X111" si="21">K78/$N78</f>
        <v>7.0273473880281094E-3</v>
      </c>
      <c r="Y78" s="59">
        <f t="shared" ref="Y78:Y111" si="22">L78/$N78</f>
        <v>0.23204357519826152</v>
      </c>
      <c r="Z78" s="60">
        <f t="shared" ref="Z78:Z111" si="23">M78/$N78</f>
        <v>5.1364547173538791E-2</v>
      </c>
    </row>
    <row r="79" spans="1:32">
      <c r="A79" s="65">
        <f>A44</f>
        <v>31168</v>
      </c>
      <c r="B79" s="115">
        <f>INDEX([7]annual!O:O,MATCH($A79,[7]annual!$A:$A,0))</f>
        <v>24212</v>
      </c>
      <c r="C79" s="115">
        <f>INDEX([7]annual!P:P,MATCH($A79,[7]annual!$A:$A,0))</f>
        <v>587</v>
      </c>
      <c r="D79" s="115">
        <f>INDEX([7]annual!Q:Q,MATCH($A79,[7]annual!$A:$A,0))</f>
        <v>74</v>
      </c>
      <c r="E79" s="115">
        <f>INDEX([7]annual!R:R,MATCH($A79,[7]annual!$A:$A,0))</f>
        <v>305</v>
      </c>
      <c r="F79" s="115">
        <f>INDEX([7]annual!S:S,MATCH($A79,[7]annual!$A:$A,0))</f>
        <v>156</v>
      </c>
      <c r="G79" s="115">
        <f>INDEX([7]annual!T:T,MATCH($A79,[7]annual!$A:$A,0))</f>
        <v>113</v>
      </c>
      <c r="H79" s="115">
        <f>INDEX([7]annual!U:U,MATCH($A79,[7]annual!$A:$A,0))</f>
        <v>278</v>
      </c>
      <c r="I79" s="115">
        <f>INDEX([7]annual!V:V,MATCH($A79,[7]annual!$A:$A,0))</f>
        <v>32</v>
      </c>
      <c r="J79" s="115">
        <f>INDEX([7]annual!W:W,MATCH($A79,[7]annual!$A:$A,0))</f>
        <v>80</v>
      </c>
      <c r="K79" s="115">
        <f>INDEX([7]annual!X:X,MATCH($A79,[7]annual!$A:$A,0))</f>
        <v>179</v>
      </c>
      <c r="L79" s="115">
        <f>INDEX([7]annual!Y:Y,MATCH($A79,[7]annual!$A:$A,0))</f>
        <v>9553</v>
      </c>
      <c r="M79" s="115">
        <f>INDEX([7]annual!Z:Z,MATCH($A79,[7]annual!$A:$A,0))</f>
        <v>1968</v>
      </c>
      <c r="N79" s="115">
        <f>INDEX([7]annual!AA:AA,MATCH($A79,[7]annual!$A:$A,0))</f>
        <v>47085</v>
      </c>
      <c r="O79" s="4">
        <f t="shared" ref="O79:O111" si="24">B79/$N79</f>
        <v>0.51421896570032921</v>
      </c>
      <c r="P79" s="4">
        <f t="shared" si="13"/>
        <v>1.2466815333970479E-2</v>
      </c>
      <c r="Q79" s="4">
        <f t="shared" si="14"/>
        <v>1.5716257831581183E-3</v>
      </c>
      <c r="R79" s="4">
        <f t="shared" si="15"/>
        <v>6.4776468089625143E-3</v>
      </c>
      <c r="S79" s="4">
        <f t="shared" si="16"/>
        <v>3.3131570563873845E-3</v>
      </c>
      <c r="T79" s="4">
        <f t="shared" si="17"/>
        <v>2.3999150472549646E-3</v>
      </c>
      <c r="U79" s="4">
        <f t="shared" si="18"/>
        <v>5.9042157799723905E-3</v>
      </c>
      <c r="V79" s="4">
        <f t="shared" si="19"/>
        <v>6.7962196028459169E-4</v>
      </c>
      <c r="W79" s="4">
        <f t="shared" si="20"/>
        <v>1.6990549007114793E-3</v>
      </c>
      <c r="X79" s="4">
        <f t="shared" si="21"/>
        <v>3.801635340341935E-3</v>
      </c>
      <c r="Y79" s="4">
        <f t="shared" si="22"/>
        <v>0.2028883933312095</v>
      </c>
      <c r="Z79" s="53">
        <f t="shared" si="23"/>
        <v>4.1796750557502392E-2</v>
      </c>
    </row>
    <row r="80" spans="1:32">
      <c r="A80" s="65">
        <f t="shared" ref="A80:A111" si="25">A45</f>
        <v>31533</v>
      </c>
      <c r="B80" s="115">
        <f>INDEX([7]annual!O:O,MATCH($A80,[7]annual!$A:$A,0))</f>
        <v>34291</v>
      </c>
      <c r="C80" s="115">
        <f>INDEX([7]annual!P:P,MATCH($A80,[7]annual!$A:$A,0))</f>
        <v>698</v>
      </c>
      <c r="D80" s="115">
        <f>INDEX([7]annual!Q:Q,MATCH($A80,[7]annual!$A:$A,0))</f>
        <v>87</v>
      </c>
      <c r="E80" s="115">
        <f>INDEX([7]annual!R:R,MATCH($A80,[7]annual!$A:$A,0))</f>
        <v>405</v>
      </c>
      <c r="F80" s="115">
        <f>INDEX([7]annual!S:S,MATCH($A80,[7]annual!$A:$A,0))</f>
        <v>159</v>
      </c>
      <c r="G80" s="115">
        <f>INDEX([7]annual!T:T,MATCH($A80,[7]annual!$A:$A,0))</f>
        <v>91</v>
      </c>
      <c r="H80" s="115">
        <f>INDEX([7]annual!U:U,MATCH($A80,[7]annual!$A:$A,0))</f>
        <v>400</v>
      </c>
      <c r="I80" s="115">
        <f>INDEX([7]annual!V:V,MATCH($A80,[7]annual!$A:$A,0))</f>
        <v>100</v>
      </c>
      <c r="J80" s="115">
        <f>INDEX([7]annual!W:W,MATCH($A80,[7]annual!$A:$A,0))</f>
        <v>91</v>
      </c>
      <c r="K80" s="115">
        <f>INDEX([7]annual!X:X,MATCH($A80,[7]annual!$A:$A,0))</f>
        <v>73</v>
      </c>
      <c r="L80" s="115">
        <f>INDEX([7]annual!Y:Y,MATCH($A80,[7]annual!$A:$A,0))</f>
        <v>10003</v>
      </c>
      <c r="M80" s="115">
        <f>INDEX([7]annual!Z:Z,MATCH($A80,[7]annual!$A:$A,0))</f>
        <v>2043</v>
      </c>
      <c r="N80" s="115">
        <f>INDEX([7]annual!AA:AA,MATCH($A80,[7]annual!$A:$A,0))</f>
        <v>58350</v>
      </c>
      <c r="O80" s="4">
        <f t="shared" si="24"/>
        <v>0.58767780634104538</v>
      </c>
      <c r="P80" s="4">
        <f t="shared" si="13"/>
        <v>1.196229648671808E-2</v>
      </c>
      <c r="Q80" s="4">
        <f t="shared" si="14"/>
        <v>1.4910025706940874E-3</v>
      </c>
      <c r="R80" s="4">
        <f t="shared" si="15"/>
        <v>6.9408740359897169E-3</v>
      </c>
      <c r="S80" s="4">
        <f t="shared" si="16"/>
        <v>2.7249357326478148E-3</v>
      </c>
      <c r="T80" s="4">
        <f t="shared" si="17"/>
        <v>1.5595544130248501E-3</v>
      </c>
      <c r="U80" s="4">
        <f t="shared" si="18"/>
        <v>6.8551842330762643E-3</v>
      </c>
      <c r="V80" s="4">
        <f t="shared" si="19"/>
        <v>1.7137960582690661E-3</v>
      </c>
      <c r="W80" s="4">
        <f t="shared" si="20"/>
        <v>1.5595544130248501E-3</v>
      </c>
      <c r="X80" s="4">
        <f t="shared" si="21"/>
        <v>1.2510711225364182E-3</v>
      </c>
      <c r="Y80" s="4">
        <f t="shared" si="22"/>
        <v>0.17143101970865468</v>
      </c>
      <c r="Z80" s="53">
        <f t="shared" si="23"/>
        <v>3.5012853470437019E-2</v>
      </c>
    </row>
    <row r="81" spans="1:26">
      <c r="A81" s="65">
        <f t="shared" si="25"/>
        <v>31898</v>
      </c>
      <c r="B81" s="115">
        <f>INDEX([7]annual!O:O,MATCH($A81,[7]annual!$A:$A,0))</f>
        <v>33843</v>
      </c>
      <c r="C81" s="115">
        <f>INDEX([7]annual!P:P,MATCH($A81,[7]annual!$A:$A,0))</f>
        <v>800</v>
      </c>
      <c r="D81" s="115">
        <f>INDEX([7]annual!Q:Q,MATCH($A81,[7]annual!$A:$A,0))</f>
        <v>111</v>
      </c>
      <c r="E81" s="115">
        <f>INDEX([7]annual!R:R,MATCH($A81,[7]annual!$A:$A,0))</f>
        <v>378</v>
      </c>
      <c r="F81" s="115">
        <f>INDEX([7]annual!S:S,MATCH($A81,[7]annual!$A:$A,0))</f>
        <v>211</v>
      </c>
      <c r="G81" s="115">
        <f>INDEX([7]annual!T:T,MATCH($A81,[7]annual!$A:$A,0))</f>
        <v>115</v>
      </c>
      <c r="H81" s="115">
        <f>INDEX([7]annual!U:U,MATCH($A81,[7]annual!$A:$A,0))</f>
        <v>387</v>
      </c>
      <c r="I81" s="115">
        <f>INDEX([7]annual!V:V,MATCH($A81,[7]annual!$A:$A,0))</f>
        <v>98</v>
      </c>
      <c r="J81" s="115">
        <f>INDEX([7]annual!W:W,MATCH($A81,[7]annual!$A:$A,0))</f>
        <v>80</v>
      </c>
      <c r="K81" s="115">
        <f>INDEX([7]annual!X:X,MATCH($A81,[7]annual!$A:$A,0))</f>
        <v>77</v>
      </c>
      <c r="L81" s="115">
        <f>INDEX([7]annual!Y:Y,MATCH($A81,[7]annual!$A:$A,0))</f>
        <v>10583</v>
      </c>
      <c r="M81" s="115">
        <f>INDEX([7]annual!Z:Z,MATCH($A81,[7]annual!$A:$A,0))</f>
        <v>1928</v>
      </c>
      <c r="N81" s="115">
        <f>INDEX([7]annual!AA:AA,MATCH($A81,[7]annual!$A:$A,0))</f>
        <v>58745</v>
      </c>
      <c r="O81" s="4">
        <f t="shared" si="24"/>
        <v>0.57610009362498937</v>
      </c>
      <c r="P81" s="4">
        <f t="shared" si="13"/>
        <v>1.3618180270661332E-2</v>
      </c>
      <c r="Q81" s="4">
        <f t="shared" si="14"/>
        <v>1.8895225125542599E-3</v>
      </c>
      <c r="R81" s="4">
        <f t="shared" si="15"/>
        <v>6.4345901778874795E-3</v>
      </c>
      <c r="S81" s="4">
        <f t="shared" si="16"/>
        <v>3.5917950463869265E-3</v>
      </c>
      <c r="T81" s="4">
        <f t="shared" si="17"/>
        <v>1.9576134139075666E-3</v>
      </c>
      <c r="U81" s="4">
        <f t="shared" si="18"/>
        <v>6.5877947059324194E-3</v>
      </c>
      <c r="V81" s="4">
        <f t="shared" si="19"/>
        <v>1.6682270831560133E-3</v>
      </c>
      <c r="W81" s="4">
        <f t="shared" si="20"/>
        <v>1.3618180270661333E-3</v>
      </c>
      <c r="X81" s="4">
        <f t="shared" si="21"/>
        <v>1.3107498510511533E-3</v>
      </c>
      <c r="Y81" s="4">
        <f t="shared" si="22"/>
        <v>0.1801515022555111</v>
      </c>
      <c r="Z81" s="53">
        <f t="shared" si="23"/>
        <v>3.2819814452293809E-2</v>
      </c>
    </row>
    <row r="82" spans="1:26">
      <c r="A82" s="65">
        <f t="shared" si="25"/>
        <v>32264</v>
      </c>
      <c r="B82" s="115">
        <f>INDEX([7]annual!O:O,MATCH($A82,[7]annual!$A:$A,0))</f>
        <v>40508</v>
      </c>
      <c r="C82" s="115">
        <f>INDEX([7]annual!P:P,MATCH($A82,[7]annual!$A:$A,0))</f>
        <v>1005</v>
      </c>
      <c r="D82" s="115">
        <f>INDEX([7]annual!Q:Q,MATCH($A82,[7]annual!$A:$A,0))</f>
        <v>117</v>
      </c>
      <c r="E82" s="115">
        <f>INDEX([7]annual!R:R,MATCH($A82,[7]annual!$A:$A,0))</f>
        <v>276</v>
      </c>
      <c r="F82" s="115">
        <f>INDEX([7]annual!S:S,MATCH($A82,[7]annual!$A:$A,0))</f>
        <v>223</v>
      </c>
      <c r="G82" s="115">
        <f>INDEX([7]annual!T:T,MATCH($A82,[7]annual!$A:$A,0))</f>
        <v>121</v>
      </c>
      <c r="H82" s="115">
        <f>INDEX([7]annual!U:U,MATCH($A82,[7]annual!$A:$A,0))</f>
        <v>414</v>
      </c>
      <c r="I82" s="115">
        <f>INDEX([7]annual!V:V,MATCH($A82,[7]annual!$A:$A,0))</f>
        <v>120</v>
      </c>
      <c r="J82" s="115">
        <f>INDEX([7]annual!W:W,MATCH($A82,[7]annual!$A:$A,0))</f>
        <v>54</v>
      </c>
      <c r="K82" s="115">
        <f>INDEX([7]annual!X:X,MATCH($A82,[7]annual!$A:$A,0))</f>
        <v>89</v>
      </c>
      <c r="L82" s="115">
        <f>INDEX([7]annual!Y:Y,MATCH($A82,[7]annual!$A:$A,0))</f>
        <v>11228</v>
      </c>
      <c r="M82" s="115">
        <f>INDEX([7]annual!Z:Z,MATCH($A82,[7]annual!$A:$A,0))</f>
        <v>1817</v>
      </c>
      <c r="N82" s="115">
        <f>INDEX([7]annual!AA:AA,MATCH($A82,[7]annual!$A:$A,0))</f>
        <v>65372</v>
      </c>
      <c r="O82" s="4">
        <f t="shared" si="24"/>
        <v>0.61965367435599339</v>
      </c>
      <c r="P82" s="4">
        <f t="shared" si="13"/>
        <v>1.5373554426971792E-2</v>
      </c>
      <c r="Q82" s="4">
        <f t="shared" si="14"/>
        <v>1.7897570825429847E-3</v>
      </c>
      <c r="R82" s="4">
        <f t="shared" si="15"/>
        <v>4.221991066511656E-3</v>
      </c>
      <c r="S82" s="4">
        <f t="shared" si="16"/>
        <v>3.4112464051887659E-3</v>
      </c>
      <c r="T82" s="4">
        <f t="shared" si="17"/>
        <v>1.8509453588692406E-3</v>
      </c>
      <c r="U82" s="4">
        <f t="shared" si="18"/>
        <v>6.3329865997674845E-3</v>
      </c>
      <c r="V82" s="4">
        <f t="shared" si="19"/>
        <v>1.8356482897876768E-3</v>
      </c>
      <c r="W82" s="4">
        <f t="shared" si="20"/>
        <v>8.2604173040445449E-4</v>
      </c>
      <c r="X82" s="4">
        <f t="shared" si="21"/>
        <v>1.3614391482591936E-3</v>
      </c>
      <c r="Y82" s="4">
        <f t="shared" si="22"/>
        <v>0.17175549164780027</v>
      </c>
      <c r="Z82" s="53">
        <f t="shared" si="23"/>
        <v>2.7794774521201739E-2</v>
      </c>
    </row>
    <row r="83" spans="1:26">
      <c r="A83" s="65">
        <f t="shared" si="25"/>
        <v>32629</v>
      </c>
      <c r="B83" s="115">
        <f>INDEX([7]annual!O:O,MATCH($A83,[7]annual!$A:$A,0))</f>
        <v>43665</v>
      </c>
      <c r="C83" s="115">
        <f>INDEX([7]annual!P:P,MATCH($A83,[7]annual!$A:$A,0))</f>
        <v>1074</v>
      </c>
      <c r="D83" s="115">
        <f>INDEX([7]annual!Q:Q,MATCH($A83,[7]annual!$A:$A,0))</f>
        <v>118</v>
      </c>
      <c r="E83" s="115">
        <f>INDEX([7]annual!R:R,MATCH($A83,[7]annual!$A:$A,0))</f>
        <v>360</v>
      </c>
      <c r="F83" s="115">
        <f>INDEX([7]annual!S:S,MATCH($A83,[7]annual!$A:$A,0))</f>
        <v>314</v>
      </c>
      <c r="G83" s="115">
        <f>INDEX([7]annual!T:T,MATCH($A83,[7]annual!$A:$A,0))</f>
        <v>127</v>
      </c>
      <c r="H83" s="115">
        <f>INDEX([7]annual!U:U,MATCH($A83,[7]annual!$A:$A,0))</f>
        <v>441</v>
      </c>
      <c r="I83" s="115">
        <f>INDEX([7]annual!V:V,MATCH($A83,[7]annual!$A:$A,0))</f>
        <v>79</v>
      </c>
      <c r="J83" s="115">
        <f>INDEX([7]annual!W:W,MATCH($A83,[7]annual!$A:$A,0))</f>
        <v>120</v>
      </c>
      <c r="K83" s="115">
        <f>INDEX([7]annual!X:X,MATCH($A83,[7]annual!$A:$A,0))</f>
        <v>86</v>
      </c>
      <c r="L83" s="115">
        <f>INDEX([7]annual!Y:Y,MATCH($A83,[7]annual!$A:$A,0))</f>
        <v>12678</v>
      </c>
      <c r="M83" s="115">
        <f>INDEX([7]annual!Z:Z,MATCH($A83,[7]annual!$A:$A,0))</f>
        <v>2150</v>
      </c>
      <c r="N83" s="115">
        <f>INDEX([7]annual!AA:AA,MATCH($A83,[7]annual!$A:$A,0))</f>
        <v>70583</v>
      </c>
      <c r="O83" s="4">
        <f t="shared" si="24"/>
        <v>0.61863338197582984</v>
      </c>
      <c r="P83" s="4">
        <f t="shared" si="13"/>
        <v>1.5216128529532608E-2</v>
      </c>
      <c r="Q83" s="4">
        <f t="shared" si="14"/>
        <v>1.6717906578071207E-3</v>
      </c>
      <c r="R83" s="4">
        <f t="shared" si="15"/>
        <v>5.1003782780556228E-3</v>
      </c>
      <c r="S83" s="4">
        <f t="shared" si="16"/>
        <v>4.4486632758596262E-3</v>
      </c>
      <c r="T83" s="4">
        <f t="shared" si="17"/>
        <v>1.7993001147585113E-3</v>
      </c>
      <c r="U83" s="4">
        <f t="shared" si="18"/>
        <v>6.2479633906181373E-3</v>
      </c>
      <c r="V83" s="4">
        <f t="shared" si="19"/>
        <v>1.1192496776844282E-3</v>
      </c>
      <c r="W83" s="4">
        <f t="shared" si="20"/>
        <v>1.7001260926852075E-3</v>
      </c>
      <c r="X83" s="4">
        <f t="shared" si="21"/>
        <v>1.218423699757732E-3</v>
      </c>
      <c r="Y83" s="4">
        <f t="shared" si="22"/>
        <v>0.17961832169219216</v>
      </c>
      <c r="Z83" s="53">
        <f t="shared" si="23"/>
        <v>3.0460592493943301E-2</v>
      </c>
    </row>
    <row r="84" spans="1:26">
      <c r="A84" s="65">
        <f t="shared" si="25"/>
        <v>32994</v>
      </c>
      <c r="B84" s="115">
        <f>INDEX([7]annual!O:O,MATCH($A84,[7]annual!$A:$A,0))</f>
        <v>24926</v>
      </c>
      <c r="C84" s="115">
        <f>INDEX([7]annual!P:P,MATCH($A84,[7]annual!$A:$A,0))</f>
        <v>951</v>
      </c>
      <c r="D84" s="115">
        <f>INDEX([7]annual!Q:Q,MATCH($A84,[7]annual!$A:$A,0))</f>
        <v>103</v>
      </c>
      <c r="E84" s="115">
        <f>INDEX([7]annual!R:R,MATCH($A84,[7]annual!$A:$A,0))</f>
        <v>462</v>
      </c>
      <c r="F84" s="115">
        <f>INDEX([7]annual!S:S,MATCH($A84,[7]annual!$A:$A,0))</f>
        <v>265</v>
      </c>
      <c r="G84" s="115">
        <f>INDEX([7]annual!T:T,MATCH($A84,[7]annual!$A:$A,0))</f>
        <v>128</v>
      </c>
      <c r="H84" s="115">
        <f>INDEX([7]annual!U:U,MATCH($A84,[7]annual!$A:$A,0))</f>
        <v>594</v>
      </c>
      <c r="I84" s="115">
        <f>INDEX([7]annual!V:V,MATCH($A84,[7]annual!$A:$A,0))</f>
        <v>85</v>
      </c>
      <c r="J84" s="115">
        <f>INDEX([7]annual!W:W,MATCH($A84,[7]annual!$A:$A,0))</f>
        <v>127</v>
      </c>
      <c r="K84" s="115">
        <f>INDEX([7]annual!X:X,MATCH($A84,[7]annual!$A:$A,0))</f>
        <v>117</v>
      </c>
      <c r="L84" s="115">
        <f>INDEX([7]annual!Y:Y,MATCH($A84,[7]annual!$A:$A,0))</f>
        <v>13336</v>
      </c>
      <c r="M84" s="115">
        <f>INDEX([7]annual!Z:Z,MATCH($A84,[7]annual!$A:$A,0))</f>
        <v>1943</v>
      </c>
      <c r="N84" s="115">
        <f>INDEX([7]annual!AA:AA,MATCH($A84,[7]annual!$A:$A,0))</f>
        <v>52762</v>
      </c>
      <c r="O84" s="4">
        <f t="shared" si="24"/>
        <v>0.47242333497592964</v>
      </c>
      <c r="P84" s="4">
        <f t="shared" si="13"/>
        <v>1.8024335696144953E-2</v>
      </c>
      <c r="Q84" s="4">
        <f t="shared" si="14"/>
        <v>1.9521625412228499E-3</v>
      </c>
      <c r="R84" s="4">
        <f t="shared" si="15"/>
        <v>8.7563018839316182E-3</v>
      </c>
      <c r="S84" s="4">
        <f t="shared" si="16"/>
        <v>5.0225541109131574E-3</v>
      </c>
      <c r="T84" s="4">
        <f t="shared" si="17"/>
        <v>2.4259884007429588E-3</v>
      </c>
      <c r="U84" s="4">
        <f t="shared" si="18"/>
        <v>1.1258102422197793E-2</v>
      </c>
      <c r="V84" s="4">
        <f t="shared" si="19"/>
        <v>1.6110079223683712E-3</v>
      </c>
      <c r="W84" s="4">
        <f t="shared" si="20"/>
        <v>2.4070353663621547E-3</v>
      </c>
      <c r="X84" s="4">
        <f t="shared" si="21"/>
        <v>2.2175050225541107E-3</v>
      </c>
      <c r="Y84" s="4">
        <f t="shared" si="22"/>
        <v>0.25275766650240705</v>
      </c>
      <c r="Z84" s="53">
        <f t="shared" si="23"/>
        <v>3.6825745801902884E-2</v>
      </c>
    </row>
    <row r="85" spans="1:26">
      <c r="A85" s="65">
        <f t="shared" si="25"/>
        <v>33359</v>
      </c>
      <c r="B85" s="115">
        <f>INDEX([7]annual!O:O,MATCH($A85,[7]annual!$A:$A,0))</f>
        <v>16581</v>
      </c>
      <c r="C85" s="115">
        <f>INDEX([7]annual!P:P,MATCH($A85,[7]annual!$A:$A,0))</f>
        <v>1013</v>
      </c>
      <c r="D85" s="115">
        <f>INDEX([7]annual!Q:Q,MATCH($A85,[7]annual!$A:$A,0))</f>
        <v>104</v>
      </c>
      <c r="E85" s="115">
        <f>INDEX([7]annual!R:R,MATCH($A85,[7]annual!$A:$A,0))</f>
        <v>493</v>
      </c>
      <c r="F85" s="115">
        <f>INDEX([7]annual!S:S,MATCH($A85,[7]annual!$A:$A,0))</f>
        <v>326</v>
      </c>
      <c r="G85" s="115">
        <f>INDEX([7]annual!T:T,MATCH($A85,[7]annual!$A:$A,0))</f>
        <v>250</v>
      </c>
      <c r="H85" s="115">
        <f>INDEX([7]annual!U:U,MATCH($A85,[7]annual!$A:$A,0))</f>
        <v>790</v>
      </c>
      <c r="I85" s="115">
        <f>INDEX([7]annual!V:V,MATCH($A85,[7]annual!$A:$A,0))</f>
        <v>76</v>
      </c>
      <c r="J85" s="115">
        <f>INDEX([7]annual!W:W,MATCH($A85,[7]annual!$A:$A,0))</f>
        <v>141</v>
      </c>
      <c r="K85" s="115">
        <f>INDEX([7]annual!X:X,MATCH($A85,[7]annual!$A:$A,0))</f>
        <v>120</v>
      </c>
      <c r="L85" s="115">
        <f>INDEX([7]annual!Y:Y,MATCH($A85,[7]annual!$A:$A,0))</f>
        <v>11734</v>
      </c>
      <c r="M85" s="115">
        <f>INDEX([7]annual!Z:Z,MATCH($A85,[7]annual!$A:$A,0))</f>
        <v>2141</v>
      </c>
      <c r="N85" s="115">
        <f>INDEX([7]annual!AA:AA,MATCH($A85,[7]annual!$A:$A,0))</f>
        <v>43881</v>
      </c>
      <c r="O85" s="4">
        <f t="shared" si="24"/>
        <v>0.37786285636152322</v>
      </c>
      <c r="P85" s="4">
        <f t="shared" si="13"/>
        <v>2.3085162143068754E-2</v>
      </c>
      <c r="Q85" s="4">
        <f t="shared" si="14"/>
        <v>2.3700462614799117E-3</v>
      </c>
      <c r="R85" s="4">
        <f t="shared" si="15"/>
        <v>1.1234930835669196E-2</v>
      </c>
      <c r="S85" s="4">
        <f t="shared" si="16"/>
        <v>7.4291834734851077E-3</v>
      </c>
      <c r="T85" s="4">
        <f t="shared" si="17"/>
        <v>5.6972265900959414E-3</v>
      </c>
      <c r="U85" s="4">
        <f t="shared" si="18"/>
        <v>1.8003236024703176E-2</v>
      </c>
      <c r="V85" s="4">
        <f t="shared" si="19"/>
        <v>1.7319568833891661E-3</v>
      </c>
      <c r="W85" s="4">
        <f t="shared" si="20"/>
        <v>3.2132357968141108E-3</v>
      </c>
      <c r="X85" s="4">
        <f t="shared" si="21"/>
        <v>2.7346687632460519E-3</v>
      </c>
      <c r="Y85" s="4">
        <f t="shared" si="22"/>
        <v>0.26740502723274312</v>
      </c>
      <c r="Z85" s="53">
        <f t="shared" si="23"/>
        <v>4.8791048517581641E-2</v>
      </c>
    </row>
    <row r="86" spans="1:26">
      <c r="A86" s="65">
        <f t="shared" si="25"/>
        <v>33725</v>
      </c>
      <c r="B86" s="115">
        <f>INDEX([7]annual!O:O,MATCH($A86,[7]annual!$A:$A,0))</f>
        <v>15643</v>
      </c>
      <c r="C86" s="115">
        <f>INDEX([7]annual!P:P,MATCH($A86,[7]annual!$A:$A,0))</f>
        <v>883</v>
      </c>
      <c r="D86" s="115">
        <f>INDEX([7]annual!Q:Q,MATCH($A86,[7]annual!$A:$A,0))</f>
        <v>225</v>
      </c>
      <c r="E86" s="115">
        <f>INDEX([7]annual!R:R,MATCH($A86,[7]annual!$A:$A,0))</f>
        <v>642</v>
      </c>
      <c r="F86" s="115">
        <f>INDEX([7]annual!S:S,MATCH($A86,[7]annual!$A:$A,0))</f>
        <v>341</v>
      </c>
      <c r="G86" s="115">
        <f>INDEX([7]annual!T:T,MATCH($A86,[7]annual!$A:$A,0))</f>
        <v>329</v>
      </c>
      <c r="H86" s="115">
        <f>INDEX([7]annual!U:U,MATCH($A86,[7]annual!$A:$A,0))</f>
        <v>1260</v>
      </c>
      <c r="I86" s="115">
        <f>INDEX([7]annual!V:V,MATCH($A86,[7]annual!$A:$A,0))</f>
        <v>118</v>
      </c>
      <c r="J86" s="115">
        <f>INDEX([7]annual!W:W,MATCH($A86,[7]annual!$A:$A,0))</f>
        <v>192</v>
      </c>
      <c r="K86" s="115">
        <f>INDEX([7]annual!X:X,MATCH($A86,[7]annual!$A:$A,0))</f>
        <v>156</v>
      </c>
      <c r="L86" s="115">
        <f>INDEX([7]annual!Y:Y,MATCH($A86,[7]annual!$A:$A,0))</f>
        <v>11214</v>
      </c>
      <c r="M86" s="115">
        <f>INDEX([7]annual!Z:Z,MATCH($A86,[7]annual!$A:$A,0))</f>
        <v>2569</v>
      </c>
      <c r="N86" s="115">
        <f>INDEX([7]annual!AA:AA,MATCH($A86,[7]annual!$A:$A,0))</f>
        <v>44686</v>
      </c>
      <c r="O86" s="4">
        <f t="shared" si="24"/>
        <v>0.35006489728326545</v>
      </c>
      <c r="P86" s="4">
        <f t="shared" si="13"/>
        <v>1.9760103835653225E-2</v>
      </c>
      <c r="Q86" s="4">
        <f t="shared" si="14"/>
        <v>5.0351340464575038E-3</v>
      </c>
      <c r="R86" s="4">
        <f t="shared" si="15"/>
        <v>1.4366915812558743E-2</v>
      </c>
      <c r="S86" s="4">
        <f t="shared" si="16"/>
        <v>7.6310253770755943E-3</v>
      </c>
      <c r="T86" s="4">
        <f t="shared" si="17"/>
        <v>7.3624848945978609E-3</v>
      </c>
      <c r="U86" s="4">
        <f t="shared" si="18"/>
        <v>2.8196750660162018E-2</v>
      </c>
      <c r="V86" s="4">
        <f t="shared" si="19"/>
        <v>2.6406480776977131E-3</v>
      </c>
      <c r="W86" s="4">
        <f t="shared" si="20"/>
        <v>4.2966477196437359E-3</v>
      </c>
      <c r="X86" s="4">
        <f t="shared" si="21"/>
        <v>3.4910262722105357E-3</v>
      </c>
      <c r="Y86" s="4">
        <f t="shared" si="22"/>
        <v>0.25095108087544199</v>
      </c>
      <c r="Z86" s="53">
        <f t="shared" si="23"/>
        <v>5.7490041623774787E-2</v>
      </c>
    </row>
    <row r="87" spans="1:26">
      <c r="A87" s="65">
        <f t="shared" si="25"/>
        <v>34090</v>
      </c>
      <c r="B87" s="115">
        <f>INDEX([7]annual!O:O,MATCH($A87,[7]annual!$A:$A,0))</f>
        <v>15605</v>
      </c>
      <c r="C87" s="115">
        <f>INDEX([7]annual!P:P,MATCH($A87,[7]annual!$A:$A,0))</f>
        <v>803</v>
      </c>
      <c r="D87" s="115">
        <f>INDEX([7]annual!Q:Q,MATCH($A87,[7]annual!$A:$A,0))</f>
        <v>232</v>
      </c>
      <c r="E87" s="115">
        <f>INDEX([7]annual!R:R,MATCH($A87,[7]annual!$A:$A,0))</f>
        <v>475</v>
      </c>
      <c r="F87" s="115">
        <f>INDEX([7]annual!S:S,MATCH($A87,[7]annual!$A:$A,0))</f>
        <v>364</v>
      </c>
      <c r="G87" s="115">
        <f>INDEX([7]annual!T:T,MATCH($A87,[7]annual!$A:$A,0))</f>
        <v>250</v>
      </c>
      <c r="H87" s="115">
        <f>INDEX([7]annual!U:U,MATCH($A87,[7]annual!$A:$A,0))</f>
        <v>1210</v>
      </c>
      <c r="I87" s="115">
        <f>INDEX([7]annual!V:V,MATCH($A87,[7]annual!$A:$A,0))</f>
        <v>156</v>
      </c>
      <c r="J87" s="115">
        <f>INDEX([7]annual!W:W,MATCH($A87,[7]annual!$A:$A,0))</f>
        <v>130</v>
      </c>
      <c r="K87" s="115">
        <f>INDEX([7]annual!X:X,MATCH($A87,[7]annual!$A:$A,0))</f>
        <v>152</v>
      </c>
      <c r="L87" s="115">
        <f>INDEX([7]annual!Y:Y,MATCH($A87,[7]annual!$A:$A,0))</f>
        <v>9545</v>
      </c>
      <c r="M87" s="115">
        <f>INDEX([7]annual!Z:Z,MATCH($A87,[7]annual!$A:$A,0))</f>
        <v>2335</v>
      </c>
      <c r="N87" s="115">
        <f>INDEX([7]annual!AA:AA,MATCH($A87,[7]annual!$A:$A,0))</f>
        <v>42261</v>
      </c>
      <c r="O87" s="4">
        <f t="shared" si="24"/>
        <v>0.36925297555665981</v>
      </c>
      <c r="P87" s="4">
        <f t="shared" si="13"/>
        <v>1.9000970161614728E-2</v>
      </c>
      <c r="Q87" s="4">
        <f t="shared" si="14"/>
        <v>5.4896949906533214E-3</v>
      </c>
      <c r="R87" s="4">
        <f t="shared" si="15"/>
        <v>1.1239677243794516E-2</v>
      </c>
      <c r="S87" s="4">
        <f t="shared" si="16"/>
        <v>8.6131421405077971E-3</v>
      </c>
      <c r="T87" s="4">
        <f t="shared" si="17"/>
        <v>5.9156196019971132E-3</v>
      </c>
      <c r="U87" s="4">
        <f t="shared" si="18"/>
        <v>2.8631598873666026E-2</v>
      </c>
      <c r="V87" s="4">
        <f t="shared" si="19"/>
        <v>3.6913466316461988E-3</v>
      </c>
      <c r="W87" s="4">
        <f t="shared" si="20"/>
        <v>3.076122193038499E-3</v>
      </c>
      <c r="X87" s="4">
        <f t="shared" si="21"/>
        <v>3.5966967180142448E-3</v>
      </c>
      <c r="Y87" s="4">
        <f t="shared" si="22"/>
        <v>0.22585835640424978</v>
      </c>
      <c r="Z87" s="53">
        <f t="shared" si="23"/>
        <v>5.5251887082653037E-2</v>
      </c>
    </row>
    <row r="88" spans="1:26">
      <c r="A88" s="65">
        <f t="shared" si="25"/>
        <v>34455</v>
      </c>
      <c r="B88" s="115">
        <f>INDEX([7]annual!O:O,MATCH($A88,[7]annual!$A:$A,0))</f>
        <v>16899</v>
      </c>
      <c r="C88" s="115">
        <f>INDEX([7]annual!P:P,MATCH($A88,[7]annual!$A:$A,0))</f>
        <v>760</v>
      </c>
      <c r="D88" s="115">
        <f>INDEX([7]annual!Q:Q,MATCH($A88,[7]annual!$A:$A,0))</f>
        <v>221</v>
      </c>
      <c r="E88" s="115">
        <f>INDEX([7]annual!R:R,MATCH($A88,[7]annual!$A:$A,0))</f>
        <v>480</v>
      </c>
      <c r="F88" s="115">
        <f>INDEX([7]annual!S:S,MATCH($A88,[7]annual!$A:$A,0))</f>
        <v>319</v>
      </c>
      <c r="G88" s="115">
        <f>INDEX([7]annual!T:T,MATCH($A88,[7]annual!$A:$A,0))</f>
        <v>250</v>
      </c>
      <c r="H88" s="115">
        <f>INDEX([7]annual!U:U,MATCH($A88,[7]annual!$A:$A,0))</f>
        <v>1235</v>
      </c>
      <c r="I88" s="115">
        <f>INDEX([7]annual!V:V,MATCH($A88,[7]annual!$A:$A,0))</f>
        <v>138</v>
      </c>
      <c r="J88" s="115">
        <f>INDEX([7]annual!W:W,MATCH($A88,[7]annual!$A:$A,0))</f>
        <v>148</v>
      </c>
      <c r="K88" s="115">
        <f>INDEX([7]annual!X:X,MATCH($A88,[7]annual!$A:$A,0))</f>
        <v>100</v>
      </c>
      <c r="L88" s="115">
        <f>INDEX([7]annual!Y:Y,MATCH($A88,[7]annual!$A:$A,0))</f>
        <v>9180</v>
      </c>
      <c r="M88" s="115">
        <f>INDEX([7]annual!Z:Z,MATCH($A88,[7]annual!$A:$A,0))</f>
        <v>2193</v>
      </c>
      <c r="N88" s="115">
        <f>INDEX([7]annual!AA:AA,MATCH($A88,[7]annual!$A:$A,0))</f>
        <v>42381</v>
      </c>
      <c r="O88" s="4">
        <f t="shared" si="24"/>
        <v>0.39874000141572874</v>
      </c>
      <c r="P88" s="4">
        <f t="shared" si="13"/>
        <v>1.7932564120714471E-2</v>
      </c>
      <c r="Q88" s="4">
        <f t="shared" si="14"/>
        <v>5.2146008824709182E-3</v>
      </c>
      <c r="R88" s="4">
        <f t="shared" si="15"/>
        <v>1.1325829970977561E-2</v>
      </c>
      <c r="S88" s="4">
        <f t="shared" si="16"/>
        <v>7.526957834878837E-3</v>
      </c>
      <c r="T88" s="4">
        <f t="shared" si="17"/>
        <v>5.8988697765508125E-3</v>
      </c>
      <c r="U88" s="4">
        <f t="shared" si="18"/>
        <v>2.9140416696161017E-2</v>
      </c>
      <c r="V88" s="4">
        <f t="shared" si="19"/>
        <v>3.2561761166560485E-3</v>
      </c>
      <c r="W88" s="4">
        <f t="shared" si="20"/>
        <v>3.4921309077180812E-3</v>
      </c>
      <c r="X88" s="4">
        <f t="shared" si="21"/>
        <v>2.3595479106203253E-3</v>
      </c>
      <c r="Y88" s="4">
        <f t="shared" si="22"/>
        <v>0.21660649819494585</v>
      </c>
      <c r="Z88" s="53">
        <f t="shared" si="23"/>
        <v>5.1744885679903728E-2</v>
      </c>
    </row>
    <row r="89" spans="1:26">
      <c r="A89" s="65">
        <f t="shared" si="25"/>
        <v>34820</v>
      </c>
      <c r="B89" s="115">
        <f>INDEX([7]annual!O:O,MATCH($A89,[7]annual!$A:$A,0))</f>
        <v>20263</v>
      </c>
      <c r="C89" s="115">
        <f>INDEX([7]annual!P:P,MATCH($A89,[7]annual!$A:$A,0))</f>
        <v>746</v>
      </c>
      <c r="D89" s="115">
        <f>INDEX([7]annual!Q:Q,MATCH($A89,[7]annual!$A:$A,0))</f>
        <v>249</v>
      </c>
      <c r="E89" s="115">
        <f>INDEX([7]annual!R:R,MATCH($A89,[7]annual!$A:$A,0))</f>
        <v>343</v>
      </c>
      <c r="F89" s="115">
        <f>INDEX([7]annual!S:S,MATCH($A89,[7]annual!$A:$A,0))</f>
        <v>351</v>
      </c>
      <c r="G89" s="115">
        <f>INDEX([7]annual!T:T,MATCH($A89,[7]annual!$A:$A,0))</f>
        <v>195</v>
      </c>
      <c r="H89" s="115">
        <f>INDEX([7]annual!U:U,MATCH($A89,[7]annual!$A:$A,0))</f>
        <v>1407</v>
      </c>
      <c r="I89" s="115">
        <f>INDEX([7]annual!V:V,MATCH($A89,[7]annual!$A:$A,0))</f>
        <v>177</v>
      </c>
      <c r="J89" s="115">
        <f>INDEX([7]annual!W:W,MATCH($A89,[7]annual!$A:$A,0))</f>
        <v>147</v>
      </c>
      <c r="K89" s="115">
        <f>INDEX([7]annual!X:X,MATCH($A89,[7]annual!$A:$A,0))</f>
        <v>207</v>
      </c>
      <c r="L89" s="115">
        <f>INDEX([7]annual!Y:Y,MATCH($A89,[7]annual!$A:$A,0))</f>
        <v>10143</v>
      </c>
      <c r="M89" s="115">
        <f>INDEX([7]annual!Z:Z,MATCH($A89,[7]annual!$A:$A,0))</f>
        <v>2072</v>
      </c>
      <c r="N89" s="115">
        <f>INDEX([7]annual!AA:AA,MATCH($A89,[7]annual!$A:$A,0))</f>
        <v>46722</v>
      </c>
      <c r="O89" s="4">
        <f t="shared" si="24"/>
        <v>0.43369290698172169</v>
      </c>
      <c r="P89" s="4">
        <f t="shared" si="13"/>
        <v>1.5966782243910793E-2</v>
      </c>
      <c r="Q89" s="4">
        <f t="shared" si="14"/>
        <v>5.3293951457557467E-3</v>
      </c>
      <c r="R89" s="4">
        <f t="shared" si="15"/>
        <v>7.3412953212619323E-3</v>
      </c>
      <c r="S89" s="4">
        <f t="shared" si="16"/>
        <v>7.5125208681135229E-3</v>
      </c>
      <c r="T89" s="4">
        <f t="shared" si="17"/>
        <v>4.1736227045075123E-3</v>
      </c>
      <c r="U89" s="4">
        <f t="shared" si="18"/>
        <v>3.0114293052523437E-2</v>
      </c>
      <c r="V89" s="4">
        <f t="shared" si="19"/>
        <v>3.7883652240914343E-3</v>
      </c>
      <c r="W89" s="4">
        <f t="shared" si="20"/>
        <v>3.1462694233979709E-3</v>
      </c>
      <c r="X89" s="4">
        <f t="shared" si="21"/>
        <v>4.4304610247848982E-3</v>
      </c>
      <c r="Y89" s="4">
        <f t="shared" si="22"/>
        <v>0.21709259021446001</v>
      </c>
      <c r="Z89" s="53">
        <f t="shared" si="23"/>
        <v>4.4347416634561876E-2</v>
      </c>
    </row>
    <row r="90" spans="1:26">
      <c r="A90" s="65">
        <f t="shared" si="25"/>
        <v>35186</v>
      </c>
      <c r="B90" s="115">
        <f>INDEX([7]annual!O:O,MATCH($A90,[7]annual!$A:$A,0))</f>
        <v>22550</v>
      </c>
      <c r="C90" s="115">
        <f>INDEX([7]annual!P:P,MATCH($A90,[7]annual!$A:$A,0))</f>
        <v>778</v>
      </c>
      <c r="D90" s="115">
        <f>INDEX([7]annual!Q:Q,MATCH($A90,[7]annual!$A:$A,0))</f>
        <v>265</v>
      </c>
      <c r="E90" s="115">
        <f>INDEX([7]annual!R:R,MATCH($A90,[7]annual!$A:$A,0))</f>
        <v>326</v>
      </c>
      <c r="F90" s="115">
        <f>INDEX([7]annual!S:S,MATCH($A90,[7]annual!$A:$A,0))</f>
        <v>340</v>
      </c>
      <c r="G90" s="115">
        <f>INDEX([7]annual!T:T,MATCH($A90,[7]annual!$A:$A,0))</f>
        <v>204</v>
      </c>
      <c r="H90" s="115">
        <f>INDEX([7]annual!U:U,MATCH($A90,[7]annual!$A:$A,0))</f>
        <v>1547</v>
      </c>
      <c r="I90" s="115">
        <f>INDEX([7]annual!V:V,MATCH($A90,[7]annual!$A:$A,0))</f>
        <v>318</v>
      </c>
      <c r="J90" s="115">
        <f>INDEX([7]annual!W:W,MATCH($A90,[7]annual!$A:$A,0))</f>
        <v>112</v>
      </c>
      <c r="K90" s="115">
        <f>INDEX([7]annual!X:X,MATCH($A90,[7]annual!$A:$A,0))</f>
        <v>192</v>
      </c>
      <c r="L90" s="115">
        <f>INDEX([7]annual!Y:Y,MATCH($A90,[7]annual!$A:$A,0))</f>
        <v>11434</v>
      </c>
      <c r="M90" s="115">
        <f>INDEX([7]annual!Z:Z,MATCH($A90,[7]annual!$A:$A,0))</f>
        <v>2049</v>
      </c>
      <c r="N90" s="115">
        <f>INDEX([7]annual!AA:AA,MATCH($A90,[7]annual!$A:$A,0))</f>
        <v>51435</v>
      </c>
      <c r="O90" s="4">
        <f t="shared" si="24"/>
        <v>0.43841742004471662</v>
      </c>
      <c r="P90" s="4">
        <f t="shared" si="13"/>
        <v>1.512588704189754E-2</v>
      </c>
      <c r="Q90" s="4">
        <f t="shared" si="14"/>
        <v>5.1521337610576454E-3</v>
      </c>
      <c r="R90" s="4">
        <f t="shared" si="15"/>
        <v>6.3380966268105372E-3</v>
      </c>
      <c r="S90" s="4">
        <f t="shared" si="16"/>
        <v>6.6102848255079226E-3</v>
      </c>
      <c r="T90" s="4">
        <f t="shared" si="17"/>
        <v>3.9661708953047537E-3</v>
      </c>
      <c r="U90" s="4">
        <f t="shared" si="18"/>
        <v>3.0076795956061046E-2</v>
      </c>
      <c r="V90" s="4">
        <f t="shared" si="19"/>
        <v>6.1825605132691747E-3</v>
      </c>
      <c r="W90" s="4">
        <f t="shared" si="20"/>
        <v>2.1775055895790806E-3</v>
      </c>
      <c r="X90" s="4">
        <f t="shared" si="21"/>
        <v>3.7328667249927091E-3</v>
      </c>
      <c r="Y90" s="4">
        <f t="shared" si="22"/>
        <v>0.22229999027899291</v>
      </c>
      <c r="Z90" s="53">
        <f t="shared" si="23"/>
        <v>3.9836687080781572E-2</v>
      </c>
    </row>
    <row r="91" spans="1:26">
      <c r="A91" s="65">
        <f t="shared" si="25"/>
        <v>35551</v>
      </c>
      <c r="B91" s="115">
        <f>INDEX([7]annual!O:O,MATCH($A91,[7]annual!$A:$A,0))</f>
        <v>25097</v>
      </c>
      <c r="C91" s="115">
        <f>INDEX([7]annual!P:P,MATCH($A91,[7]annual!$A:$A,0))</f>
        <v>780</v>
      </c>
      <c r="D91" s="115">
        <f>INDEX([7]annual!Q:Q,MATCH($A91,[7]annual!$A:$A,0))</f>
        <v>348</v>
      </c>
      <c r="E91" s="115">
        <f>INDEX([7]annual!R:R,MATCH($A91,[7]annual!$A:$A,0))</f>
        <v>348</v>
      </c>
      <c r="F91" s="115">
        <f>INDEX([7]annual!S:S,MATCH($A91,[7]annual!$A:$A,0))</f>
        <v>367</v>
      </c>
      <c r="G91" s="115">
        <f>INDEX([7]annual!T:T,MATCH($A91,[7]annual!$A:$A,0))</f>
        <v>219</v>
      </c>
      <c r="H91" s="115">
        <f>INDEX([7]annual!U:U,MATCH($A91,[7]annual!$A:$A,0))</f>
        <v>1971</v>
      </c>
      <c r="I91" s="115">
        <f>INDEX([7]annual!V:V,MATCH($A91,[7]annual!$A:$A,0))</f>
        <v>559</v>
      </c>
      <c r="J91" s="115">
        <f>INDEX([7]annual!W:W,MATCH($A91,[7]annual!$A:$A,0))</f>
        <v>184</v>
      </c>
      <c r="K91" s="115">
        <f>INDEX([7]annual!X:X,MATCH($A91,[7]annual!$A:$A,0))</f>
        <v>150</v>
      </c>
      <c r="L91" s="115">
        <f>INDEX([7]annual!Y:Y,MATCH($A91,[7]annual!$A:$A,0))</f>
        <v>13082</v>
      </c>
      <c r="M91" s="115">
        <f>INDEX([7]annual!Z:Z,MATCH($A91,[7]annual!$A:$A,0))</f>
        <v>2741</v>
      </c>
      <c r="N91" s="115">
        <f>INDEX([7]annual!AA:AA,MATCH($A91,[7]annual!$A:$A,0))</f>
        <v>57567</v>
      </c>
      <c r="O91" s="4">
        <f t="shared" si="24"/>
        <v>0.43596157520801848</v>
      </c>
      <c r="P91" s="4">
        <f t="shared" si="13"/>
        <v>1.354942936057116E-2</v>
      </c>
      <c r="Q91" s="4">
        <f t="shared" si="14"/>
        <v>6.0451300224086714E-3</v>
      </c>
      <c r="R91" s="4">
        <f t="shared" si="15"/>
        <v>6.0451300224086714E-3</v>
      </c>
      <c r="S91" s="4">
        <f t="shared" si="16"/>
        <v>6.3751802247815591E-3</v>
      </c>
      <c r="T91" s="4">
        <f t="shared" si="17"/>
        <v>3.8042628589295951E-3</v>
      </c>
      <c r="U91" s="4">
        <f t="shared" si="18"/>
        <v>3.4238365730366357E-2</v>
      </c>
      <c r="V91" s="4">
        <f t="shared" si="19"/>
        <v>9.7104243750759985E-3</v>
      </c>
      <c r="W91" s="4">
        <f t="shared" si="20"/>
        <v>3.1962756440321711E-3</v>
      </c>
      <c r="X91" s="4">
        <f t="shared" si="21"/>
        <v>2.605659492417531E-3</v>
      </c>
      <c r="Y91" s="4">
        <f t="shared" si="22"/>
        <v>0.22724824986537426</v>
      </c>
      <c r="Z91" s="53">
        <f t="shared" si="23"/>
        <v>4.7614084458109683E-2</v>
      </c>
    </row>
    <row r="92" spans="1:26">
      <c r="A92" s="65">
        <f t="shared" si="25"/>
        <v>35916</v>
      </c>
      <c r="B92" s="115">
        <f>INDEX([7]annual!O:O,MATCH($A92,[7]annual!$A:$A,0))</f>
        <v>26121</v>
      </c>
      <c r="C92" s="115">
        <f>INDEX([7]annual!P:P,MATCH($A92,[7]annual!$A:$A,0))</f>
        <v>942</v>
      </c>
      <c r="D92" s="115">
        <f>INDEX([7]annual!Q:Q,MATCH($A92,[7]annual!$A:$A,0))</f>
        <v>357</v>
      </c>
      <c r="E92" s="115">
        <f>INDEX([7]annual!R:R,MATCH($A92,[7]annual!$A:$A,0))</f>
        <v>369</v>
      </c>
      <c r="F92" s="115">
        <f>INDEX([7]annual!S:S,MATCH($A92,[7]annual!$A:$A,0))</f>
        <v>357</v>
      </c>
      <c r="G92" s="115">
        <f>INDEX([7]annual!T:T,MATCH($A92,[7]annual!$A:$A,0))</f>
        <v>291</v>
      </c>
      <c r="H92" s="115">
        <f>INDEX([7]annual!U:U,MATCH($A92,[7]annual!$A:$A,0))</f>
        <v>1997</v>
      </c>
      <c r="I92" s="115">
        <f>INDEX([7]annual!V:V,MATCH($A92,[7]annual!$A:$A,0))</f>
        <v>847</v>
      </c>
      <c r="J92" s="115">
        <f>INDEX([7]annual!W:W,MATCH($A92,[7]annual!$A:$A,0))</f>
        <v>181</v>
      </c>
      <c r="K92" s="115">
        <f>INDEX([7]annual!X:X,MATCH($A92,[7]annual!$A:$A,0))</f>
        <v>235</v>
      </c>
      <c r="L92" s="115">
        <f>INDEX([7]annual!Y:Y,MATCH($A92,[7]annual!$A:$A,0))</f>
        <v>14510</v>
      </c>
      <c r="M92" s="115">
        <f>INDEX([7]annual!Z:Z,MATCH($A92,[7]annual!$A:$A,0))</f>
        <v>3054</v>
      </c>
      <c r="N92" s="115">
        <f>INDEX([7]annual!AA:AA,MATCH($A92,[7]annual!$A:$A,0))</f>
        <v>60416</v>
      </c>
      <c r="O92" s="4">
        <f t="shared" si="24"/>
        <v>0.43235235699152541</v>
      </c>
      <c r="P92" s="4">
        <f t="shared" si="13"/>
        <v>1.5591896186440678E-2</v>
      </c>
      <c r="Q92" s="4">
        <f t="shared" si="14"/>
        <v>5.9090307203389829E-3</v>
      </c>
      <c r="R92" s="4">
        <f t="shared" si="15"/>
        <v>6.1076536016949155E-3</v>
      </c>
      <c r="S92" s="4">
        <f t="shared" si="16"/>
        <v>5.9090307203389829E-3</v>
      </c>
      <c r="T92" s="4">
        <f t="shared" si="17"/>
        <v>4.8166048728813561E-3</v>
      </c>
      <c r="U92" s="4">
        <f t="shared" si="18"/>
        <v>3.305415783898305E-2</v>
      </c>
      <c r="V92" s="4">
        <f t="shared" si="19"/>
        <v>1.4019465042372881E-2</v>
      </c>
      <c r="W92" s="4">
        <f t="shared" si="20"/>
        <v>2.9958951271186439E-3</v>
      </c>
      <c r="X92" s="4">
        <f t="shared" si="21"/>
        <v>3.889698093220339E-3</v>
      </c>
      <c r="Y92" s="4">
        <f t="shared" si="22"/>
        <v>0.24016816737288135</v>
      </c>
      <c r="Z92" s="53">
        <f t="shared" si="23"/>
        <v>5.0549523305084748E-2</v>
      </c>
    </row>
    <row r="93" spans="1:26">
      <c r="A93" s="65">
        <f t="shared" si="25"/>
        <v>36281</v>
      </c>
      <c r="B93" s="115">
        <f>INDEX([7]annual!O:O,MATCH($A93,[7]annual!$A:$A,0))</f>
        <v>31490</v>
      </c>
      <c r="C93" s="115">
        <f>INDEX([7]annual!P:P,MATCH($A93,[7]annual!$A:$A,0))</f>
        <v>1059</v>
      </c>
      <c r="D93" s="115">
        <f>INDEX([7]annual!Q:Q,MATCH($A93,[7]annual!$A:$A,0))</f>
        <v>431</v>
      </c>
      <c r="E93" s="115">
        <f>INDEX([7]annual!R:R,MATCH($A93,[7]annual!$A:$A,0))</f>
        <v>442</v>
      </c>
      <c r="F93" s="115">
        <f>INDEX([7]annual!S:S,MATCH($A93,[7]annual!$A:$A,0))</f>
        <v>374</v>
      </c>
      <c r="G93" s="115">
        <f>INDEX([7]annual!T:T,MATCH($A93,[7]annual!$A:$A,0))</f>
        <v>320</v>
      </c>
      <c r="H93" s="115">
        <f>INDEX([7]annual!U:U,MATCH($A93,[7]annual!$A:$A,0))</f>
        <v>1876</v>
      </c>
      <c r="I93" s="115">
        <f>INDEX([7]annual!V:V,MATCH($A93,[7]annual!$A:$A,0))</f>
        <v>670</v>
      </c>
      <c r="J93" s="115">
        <f>INDEX([7]annual!W:W,MATCH($A93,[7]annual!$A:$A,0))</f>
        <v>169</v>
      </c>
      <c r="K93" s="115">
        <f>INDEX([7]annual!X:X,MATCH($A93,[7]annual!$A:$A,0))</f>
        <v>194</v>
      </c>
      <c r="L93" s="115">
        <f>INDEX([7]annual!Y:Y,MATCH($A93,[7]annual!$A:$A,0))</f>
        <v>17053</v>
      </c>
      <c r="M93" s="115">
        <f>INDEX([7]annual!Z:Z,MATCH($A93,[7]annual!$A:$A,0))</f>
        <v>2984</v>
      </c>
      <c r="N93" s="115">
        <f>INDEX([7]annual!AA:AA,MATCH($A93,[7]annual!$A:$A,0))</f>
        <v>67877</v>
      </c>
      <c r="O93" s="4">
        <f t="shared" si="24"/>
        <v>0.46392739808771749</v>
      </c>
      <c r="P93" s="4">
        <f t="shared" si="13"/>
        <v>1.5601750224671097E-2</v>
      </c>
      <c r="Q93" s="4">
        <f t="shared" si="14"/>
        <v>6.3497208185394165E-3</v>
      </c>
      <c r="R93" s="4">
        <f t="shared" si="15"/>
        <v>6.5117786584557363E-3</v>
      </c>
      <c r="S93" s="4">
        <f t="shared" si="16"/>
        <v>5.5099665571548533E-3</v>
      </c>
      <c r="T93" s="4">
        <f t="shared" si="17"/>
        <v>4.714409888474741E-3</v>
      </c>
      <c r="U93" s="4">
        <f t="shared" si="18"/>
        <v>2.763822797118317E-2</v>
      </c>
      <c r="V93" s="4">
        <f t="shared" si="19"/>
        <v>9.8707957039939898E-3</v>
      </c>
      <c r="W93" s="4">
        <f t="shared" si="20"/>
        <v>2.4897977223507228E-3</v>
      </c>
      <c r="X93" s="4">
        <f t="shared" si="21"/>
        <v>2.858110994887812E-3</v>
      </c>
      <c r="Y93" s="4">
        <f t="shared" si="22"/>
        <v>0.25123384946299926</v>
      </c>
      <c r="Z93" s="53">
        <f t="shared" si="23"/>
        <v>4.396187221002696E-2</v>
      </c>
    </row>
    <row r="94" spans="1:26">
      <c r="A94" s="65">
        <f t="shared" si="25"/>
        <v>36647</v>
      </c>
      <c r="B94" s="115">
        <f>INDEX([7]annual!O:O,MATCH($A94,[7]annual!$A:$A,0))</f>
        <v>35931</v>
      </c>
      <c r="C94" s="115">
        <f>INDEX([7]annual!P:P,MATCH($A94,[7]annual!$A:$A,0))</f>
        <v>965</v>
      </c>
      <c r="D94" s="115">
        <f>INDEX([7]annual!Q:Q,MATCH($A94,[7]annual!$A:$A,0))</f>
        <v>518</v>
      </c>
      <c r="E94" s="115">
        <f>INDEX([7]annual!R:R,MATCH($A94,[7]annual!$A:$A,0))</f>
        <v>403</v>
      </c>
      <c r="F94" s="115">
        <f>INDEX([7]annual!S:S,MATCH($A94,[7]annual!$A:$A,0))</f>
        <v>376</v>
      </c>
      <c r="G94" s="115">
        <f>INDEX([7]annual!T:T,MATCH($A94,[7]annual!$A:$A,0))</f>
        <v>255</v>
      </c>
      <c r="H94" s="115">
        <f>INDEX([7]annual!U:U,MATCH($A94,[7]annual!$A:$A,0))</f>
        <v>1898</v>
      </c>
      <c r="I94" s="115">
        <f>INDEX([7]annual!V:V,MATCH($A94,[7]annual!$A:$A,0))</f>
        <v>812</v>
      </c>
      <c r="J94" s="115">
        <f>INDEX([7]annual!W:W,MATCH($A94,[7]annual!$A:$A,0))</f>
        <v>129</v>
      </c>
      <c r="K94" s="115">
        <f>INDEX([7]annual!X:X,MATCH($A94,[7]annual!$A:$A,0))</f>
        <v>236</v>
      </c>
      <c r="L94" s="115">
        <f>INDEX([7]annual!Y:Y,MATCH($A94,[7]annual!$A:$A,0))</f>
        <v>15408</v>
      </c>
      <c r="M94" s="115">
        <f>INDEX([7]annual!Z:Z,MATCH($A94,[7]annual!$A:$A,0))</f>
        <v>3144</v>
      </c>
      <c r="N94" s="115">
        <f>INDEX([7]annual!AA:AA,MATCH($A94,[7]annual!$A:$A,0))</f>
        <v>70580</v>
      </c>
      <c r="O94" s="4">
        <f t="shared" si="24"/>
        <v>0.5090818928875035</v>
      </c>
      <c r="P94" s="4">
        <f t="shared" si="13"/>
        <v>1.3672428449985832E-2</v>
      </c>
      <c r="Q94" s="4">
        <f t="shared" si="14"/>
        <v>7.3391895721167466E-3</v>
      </c>
      <c r="R94" s="4">
        <f t="shared" si="15"/>
        <v>5.7098328138282797E-3</v>
      </c>
      <c r="S94" s="4">
        <f t="shared" si="16"/>
        <v>5.3272881836214222E-3</v>
      </c>
      <c r="T94" s="4">
        <f t="shared" si="17"/>
        <v>3.6129215075092094E-3</v>
      </c>
      <c r="U94" s="4">
        <f t="shared" si="18"/>
        <v>2.6891470671578349E-2</v>
      </c>
      <c r="V94" s="4">
        <f t="shared" si="19"/>
        <v>1.1504675545480306E-2</v>
      </c>
      <c r="W94" s="4">
        <f t="shared" si="20"/>
        <v>1.8277132332105413E-3</v>
      </c>
      <c r="X94" s="4">
        <f t="shared" si="21"/>
        <v>3.3437234344006802E-3</v>
      </c>
      <c r="Y94" s="4">
        <f t="shared" si="22"/>
        <v>0.21830546897138001</v>
      </c>
      <c r="Z94" s="53">
        <f t="shared" si="23"/>
        <v>4.4545196939642956E-2</v>
      </c>
    </row>
    <row r="95" spans="1:26">
      <c r="A95" s="65">
        <f t="shared" si="25"/>
        <v>37012</v>
      </c>
      <c r="B95" s="115">
        <f>INDEX([7]annual!O:O,MATCH($A95,[7]annual!$A:$A,0))</f>
        <v>42709</v>
      </c>
      <c r="C95" s="115">
        <f>INDEX([7]annual!P:P,MATCH($A95,[7]annual!$A:$A,0))</f>
        <v>1206</v>
      </c>
      <c r="D95" s="115">
        <f>INDEX([7]annual!Q:Q,MATCH($A95,[7]annual!$A:$A,0))</f>
        <v>761</v>
      </c>
      <c r="E95" s="115">
        <f>INDEX([7]annual!R:R,MATCH($A95,[7]annual!$A:$A,0))</f>
        <v>202</v>
      </c>
      <c r="F95" s="115">
        <f>INDEX([7]annual!S:S,MATCH($A95,[7]annual!$A:$A,0))</f>
        <v>488</v>
      </c>
      <c r="G95" s="115">
        <f>INDEX([7]annual!T:T,MATCH($A95,[7]annual!$A:$A,0))</f>
        <v>294</v>
      </c>
      <c r="H95" s="115">
        <f>INDEX([7]annual!U:U,MATCH($A95,[7]annual!$A:$A,0))</f>
        <v>2026</v>
      </c>
      <c r="I95" s="115">
        <f>INDEX([7]annual!V:V,MATCH($A95,[7]annual!$A:$A,0))</f>
        <v>1159</v>
      </c>
      <c r="J95" s="115">
        <f>INDEX([7]annual!W:W,MATCH($A95,[7]annual!$A:$A,0))</f>
        <v>142</v>
      </c>
      <c r="K95" s="115">
        <f>INDEX([7]annual!X:X,MATCH($A95,[7]annual!$A:$A,0))</f>
        <v>190</v>
      </c>
      <c r="L95" s="115">
        <f>INDEX([7]annual!Y:Y,MATCH($A95,[7]annual!$A:$A,0))</f>
        <v>15293</v>
      </c>
      <c r="M95" s="115">
        <f>INDEX([7]annual!Z:Z,MATCH($A95,[7]annual!$A:$A,0))</f>
        <v>3455</v>
      </c>
      <c r="N95" s="115">
        <f>INDEX([7]annual!AA:AA,MATCH($A95,[7]annual!$A:$A,0))</f>
        <v>79328</v>
      </c>
      <c r="O95" s="4">
        <f t="shared" si="24"/>
        <v>0.53838493344090355</v>
      </c>
      <c r="P95" s="4">
        <f t="shared" si="13"/>
        <v>1.5202702702702704E-2</v>
      </c>
      <c r="Q95" s="4">
        <f t="shared" si="14"/>
        <v>9.5930818878580074E-3</v>
      </c>
      <c r="R95" s="4">
        <f t="shared" si="15"/>
        <v>2.5463896732553447E-3</v>
      </c>
      <c r="S95" s="4">
        <f t="shared" si="16"/>
        <v>6.1516740621218235E-3</v>
      </c>
      <c r="T95" s="4">
        <f t="shared" si="17"/>
        <v>3.7061315046389674E-3</v>
      </c>
      <c r="U95" s="4">
        <f t="shared" si="18"/>
        <v>2.5539532069382816E-2</v>
      </c>
      <c r="V95" s="4">
        <f t="shared" si="19"/>
        <v>1.461022589753933E-2</v>
      </c>
      <c r="W95" s="4">
        <f t="shared" si="20"/>
        <v>1.7900363049616781E-3</v>
      </c>
      <c r="X95" s="4">
        <f t="shared" si="21"/>
        <v>2.3951189995966115E-3</v>
      </c>
      <c r="Y95" s="4">
        <f t="shared" si="22"/>
        <v>0.1927818676885841</v>
      </c>
      <c r="Z95" s="53">
        <f t="shared" si="23"/>
        <v>4.3553348124243649E-2</v>
      </c>
    </row>
    <row r="96" spans="1:26">
      <c r="A96" s="65">
        <f t="shared" si="25"/>
        <v>37377</v>
      </c>
      <c r="B96" s="115">
        <f>INDEX([7]annual!O:O,MATCH($A96,[7]annual!$A:$A,0))</f>
        <v>26559</v>
      </c>
      <c r="C96" s="115">
        <f>INDEX([7]annual!P:P,MATCH($A96,[7]annual!$A:$A,0))</f>
        <v>1143</v>
      </c>
      <c r="D96" s="115">
        <f>INDEX([7]annual!Q:Q,MATCH($A96,[7]annual!$A:$A,0))</f>
        <v>970</v>
      </c>
      <c r="E96" s="115">
        <f>INDEX([7]annual!R:R,MATCH($A96,[7]annual!$A:$A,0))</f>
        <v>281</v>
      </c>
      <c r="F96" s="115">
        <f>INDEX([7]annual!S:S,MATCH($A96,[7]annual!$A:$A,0))</f>
        <v>428</v>
      </c>
      <c r="G96" s="115">
        <f>INDEX([7]annual!T:T,MATCH($A96,[7]annual!$A:$A,0))</f>
        <v>273</v>
      </c>
      <c r="H96" s="115">
        <f>INDEX([7]annual!U:U,MATCH($A96,[7]annual!$A:$A,0))</f>
        <v>1813</v>
      </c>
      <c r="I96" s="115">
        <f>INDEX([7]annual!V:V,MATCH($A96,[7]annual!$A:$A,0))</f>
        <v>1272</v>
      </c>
      <c r="J96" s="115">
        <f>INDEX([7]annual!W:W,MATCH($A96,[7]annual!$A:$A,0))</f>
        <v>118</v>
      </c>
      <c r="K96" s="115">
        <f>INDEX([7]annual!X:X,MATCH($A96,[7]annual!$A:$A,0))</f>
        <v>226</v>
      </c>
      <c r="L96" s="115">
        <f>INDEX([7]annual!Y:Y,MATCH($A96,[7]annual!$A:$A,0))</f>
        <v>13765</v>
      </c>
      <c r="M96" s="115">
        <f>INDEX([7]annual!Z:Z,MATCH($A96,[7]annual!$A:$A,0))</f>
        <v>2775</v>
      </c>
      <c r="N96" s="115">
        <f>INDEX([7]annual!AA:AA,MATCH($A96,[7]annual!$A:$A,0))</f>
        <v>59951</v>
      </c>
      <c r="O96" s="4">
        <f t="shared" si="24"/>
        <v>0.44301179296425414</v>
      </c>
      <c r="P96" s="4">
        <f t="shared" si="13"/>
        <v>1.9065570215676137E-2</v>
      </c>
      <c r="Q96" s="4">
        <f t="shared" si="14"/>
        <v>1.6179880235525679E-2</v>
      </c>
      <c r="R96" s="4">
        <f t="shared" si="15"/>
        <v>4.6871611816316659E-3</v>
      </c>
      <c r="S96" s="4">
        <f t="shared" si="16"/>
        <v>7.1391636503144234E-3</v>
      </c>
      <c r="T96" s="4">
        <f t="shared" si="17"/>
        <v>4.5537188704108354E-3</v>
      </c>
      <c r="U96" s="4">
        <f t="shared" si="18"/>
        <v>3.0241363780420676E-2</v>
      </c>
      <c r="V96" s="4">
        <f t="shared" si="19"/>
        <v>2.1217327484112026E-2</v>
      </c>
      <c r="W96" s="4">
        <f t="shared" si="20"/>
        <v>1.9682740905072474E-3</v>
      </c>
      <c r="X96" s="4">
        <f t="shared" si="21"/>
        <v>3.7697452919884574E-3</v>
      </c>
      <c r="Y96" s="4">
        <f t="shared" si="22"/>
        <v>0.22960417674434122</v>
      </c>
      <c r="Z96" s="53">
        <f t="shared" si="23"/>
        <v>4.6287801704725524E-2</v>
      </c>
    </row>
    <row r="97" spans="1:26">
      <c r="A97" s="65">
        <f t="shared" si="25"/>
        <v>37742</v>
      </c>
      <c r="B97" s="115">
        <f>INDEX([7]annual!O:O,MATCH($A97,[7]annual!$A:$A,0))</f>
        <v>23823</v>
      </c>
      <c r="C97" s="115">
        <f>INDEX([7]annual!P:P,MATCH($A97,[7]annual!$A:$A,0))</f>
        <v>1114</v>
      </c>
      <c r="D97" s="115">
        <f>INDEX([7]annual!Q:Q,MATCH($A97,[7]annual!$A:$A,0))</f>
        <v>1290</v>
      </c>
      <c r="E97" s="115">
        <f>INDEX([7]annual!R:R,MATCH($A97,[7]annual!$A:$A,0))</f>
        <v>313</v>
      </c>
      <c r="F97" s="115">
        <f>INDEX([7]annual!S:S,MATCH($A97,[7]annual!$A:$A,0))</f>
        <v>485</v>
      </c>
      <c r="G97" s="115">
        <f>INDEX([7]annual!T:T,MATCH($A97,[7]annual!$A:$A,0))</f>
        <v>315</v>
      </c>
      <c r="H97" s="115">
        <f>INDEX([7]annual!U:U,MATCH($A97,[7]annual!$A:$A,0))</f>
        <v>1867</v>
      </c>
      <c r="I97" s="115">
        <f>INDEX([7]annual!V:V,MATCH($A97,[7]annual!$A:$A,0))</f>
        <v>1685</v>
      </c>
      <c r="J97" s="115">
        <f>INDEX([7]annual!W:W,MATCH($A97,[7]annual!$A:$A,0))</f>
        <v>171</v>
      </c>
      <c r="K97" s="115">
        <f>INDEX([7]annual!X:X,MATCH($A97,[7]annual!$A:$A,0))</f>
        <v>279</v>
      </c>
      <c r="L97" s="115">
        <f>INDEX([7]annual!Y:Y,MATCH($A97,[7]annual!$A:$A,0))</f>
        <v>11902</v>
      </c>
      <c r="M97" s="115">
        <f>INDEX([7]annual!Z:Z,MATCH($A97,[7]annual!$A:$A,0))</f>
        <v>2334</v>
      </c>
      <c r="N97" s="115">
        <f>INDEX([7]annual!AA:AA,MATCH($A97,[7]annual!$A:$A,0))</f>
        <v>55461</v>
      </c>
      <c r="O97" s="4">
        <f t="shared" si="24"/>
        <v>0.42954508573592254</v>
      </c>
      <c r="P97" s="4">
        <f t="shared" si="13"/>
        <v>2.0086186689745947E-2</v>
      </c>
      <c r="Q97" s="4">
        <f t="shared" si="14"/>
        <v>2.3259587818467032E-2</v>
      </c>
      <c r="R97" s="4">
        <f t="shared" si="15"/>
        <v>5.6436054164187444E-3</v>
      </c>
      <c r="S97" s="4">
        <f t="shared" si="16"/>
        <v>8.7448837922143481E-3</v>
      </c>
      <c r="T97" s="4">
        <f t="shared" si="17"/>
        <v>5.6796667928814843E-3</v>
      </c>
      <c r="U97" s="4">
        <f t="shared" si="18"/>
        <v>3.3663294927967401E-2</v>
      </c>
      <c r="V97" s="4">
        <f t="shared" si="19"/>
        <v>3.0381709669858099E-2</v>
      </c>
      <c r="W97" s="4">
        <f t="shared" si="20"/>
        <v>3.0832476875642342E-3</v>
      </c>
      <c r="X97" s="4">
        <f t="shared" si="21"/>
        <v>5.0305620165521717E-3</v>
      </c>
      <c r="Y97" s="4">
        <f t="shared" si="22"/>
        <v>0.21460125132976327</v>
      </c>
      <c r="Z97" s="53">
        <f t="shared" si="23"/>
        <v>4.2083626332017093E-2</v>
      </c>
    </row>
    <row r="98" spans="1:26">
      <c r="A98" s="65">
        <f t="shared" si="25"/>
        <v>38108</v>
      </c>
      <c r="B98" s="115">
        <f>INDEX([7]annual!O:O,MATCH($A98,[7]annual!$A:$A,0))</f>
        <v>26502</v>
      </c>
      <c r="C98" s="115">
        <f>INDEX([7]annual!P:P,MATCH($A98,[7]annual!$A:$A,0))</f>
        <v>1214</v>
      </c>
      <c r="D98" s="115">
        <f>INDEX([7]annual!Q:Q,MATCH($A98,[7]annual!$A:$A,0))</f>
        <v>2589</v>
      </c>
      <c r="E98" s="115">
        <f>INDEX([7]annual!R:R,MATCH($A98,[7]annual!$A:$A,0))</f>
        <v>356</v>
      </c>
      <c r="F98" s="115">
        <f>INDEX([7]annual!S:S,MATCH($A98,[7]annual!$A:$A,0))</f>
        <v>559</v>
      </c>
      <c r="G98" s="115">
        <f>INDEX([7]annual!T:T,MATCH($A98,[7]annual!$A:$A,0))</f>
        <v>479</v>
      </c>
      <c r="H98" s="115">
        <f>INDEX([7]annual!U:U,MATCH($A98,[7]annual!$A:$A,0))</f>
        <v>1921</v>
      </c>
      <c r="I98" s="115">
        <f>INDEX([7]annual!V:V,MATCH($A98,[7]annual!$A:$A,0))</f>
        <v>2634</v>
      </c>
      <c r="J98" s="115">
        <f>INDEX([7]annual!W:W,MATCH($A98,[7]annual!$A:$A,0))</f>
        <v>129</v>
      </c>
      <c r="K98" s="115">
        <f>INDEX([7]annual!X:X,MATCH($A98,[7]annual!$A:$A,0))</f>
        <v>336</v>
      </c>
      <c r="L98" s="115">
        <f>INDEX([7]annual!Y:Y,MATCH($A98,[7]annual!$A:$A,0))</f>
        <v>11578</v>
      </c>
      <c r="M98" s="115">
        <f>INDEX([7]annual!Z:Z,MATCH($A98,[7]annual!$A:$A,0))</f>
        <v>2383</v>
      </c>
      <c r="N98" s="115">
        <f>INDEX([7]annual!AA:AA,MATCH($A98,[7]annual!$A:$A,0))</f>
        <v>61197</v>
      </c>
      <c r="O98" s="4">
        <f t="shared" si="24"/>
        <v>0.43306044413941858</v>
      </c>
      <c r="P98" s="4">
        <f t="shared" si="13"/>
        <v>1.9837573737274704E-2</v>
      </c>
      <c r="Q98" s="4">
        <f t="shared" si="14"/>
        <v>4.230599539193098E-2</v>
      </c>
      <c r="R98" s="4">
        <f t="shared" si="15"/>
        <v>5.8172786247691882E-3</v>
      </c>
      <c r="S98" s="4">
        <f t="shared" si="16"/>
        <v>9.1344346945111694E-3</v>
      </c>
      <c r="T98" s="4">
        <f t="shared" si="17"/>
        <v>7.8271810709675312E-3</v>
      </c>
      <c r="U98" s="4">
        <f t="shared" si="18"/>
        <v>3.1390427635341604E-2</v>
      </c>
      <c r="V98" s="4">
        <f t="shared" si="19"/>
        <v>4.3041325555174273E-2</v>
      </c>
      <c r="W98" s="4">
        <f t="shared" si="20"/>
        <v>2.1079464679641157E-3</v>
      </c>
      <c r="X98" s="4">
        <f t="shared" si="21"/>
        <v>5.4904652188832786E-3</v>
      </c>
      <c r="Y98" s="4">
        <f t="shared" si="22"/>
        <v>0.18919228066735297</v>
      </c>
      <c r="Z98" s="53">
        <f t="shared" si="23"/>
        <v>3.8939817311306107E-2</v>
      </c>
    </row>
    <row r="99" spans="1:26">
      <c r="A99" s="65">
        <f t="shared" si="25"/>
        <v>38473</v>
      </c>
      <c r="B99" s="115">
        <f>INDEX([7]annual!O:O,MATCH($A99,[7]annual!$A:$A,0))</f>
        <v>32596</v>
      </c>
      <c r="C99" s="115">
        <f>INDEX([7]annual!P:P,MATCH($A99,[7]annual!$A:$A,0))</f>
        <v>1322</v>
      </c>
      <c r="D99" s="115">
        <f>INDEX([7]annual!Q:Q,MATCH($A99,[7]annual!$A:$A,0))</f>
        <v>3378</v>
      </c>
      <c r="E99" s="115">
        <f>INDEX([7]annual!R:R,MATCH($A99,[7]annual!$A:$A,0))</f>
        <v>408</v>
      </c>
      <c r="F99" s="115">
        <f>INDEX([7]annual!S:S,MATCH($A99,[7]annual!$A:$A,0))</f>
        <v>553</v>
      </c>
      <c r="G99" s="115">
        <f>INDEX([7]annual!T:T,MATCH($A99,[7]annual!$A:$A,0))</f>
        <v>635</v>
      </c>
      <c r="H99" s="115">
        <f>INDEX([7]annual!U:U,MATCH($A99,[7]annual!$A:$A,0))</f>
        <v>1848</v>
      </c>
      <c r="I99" s="115">
        <f>INDEX([7]annual!V:V,MATCH($A99,[7]annual!$A:$A,0))</f>
        <v>2921</v>
      </c>
      <c r="J99" s="115">
        <f>INDEX([7]annual!W:W,MATCH($A99,[7]annual!$A:$A,0))</f>
        <v>115</v>
      </c>
      <c r="K99" s="115">
        <f>INDEX([7]annual!X:X,MATCH($A99,[7]annual!$A:$A,0))</f>
        <v>378</v>
      </c>
      <c r="L99" s="115">
        <f>INDEX([7]annual!Y:Y,MATCH($A99,[7]annual!$A:$A,0))</f>
        <v>12217</v>
      </c>
      <c r="M99" s="115">
        <f>INDEX([7]annual!Z:Z,MATCH($A99,[7]annual!$A:$A,0))</f>
        <v>2505</v>
      </c>
      <c r="N99" s="115">
        <f>INDEX([7]annual!AA:AA,MATCH($A99,[7]annual!$A:$A,0))</f>
        <v>70011</v>
      </c>
      <c r="O99" s="4">
        <f t="shared" si="24"/>
        <v>0.4655839796603391</v>
      </c>
      <c r="P99" s="4">
        <f t="shared" si="13"/>
        <v>1.8882746996900488E-2</v>
      </c>
      <c r="Q99" s="4">
        <f t="shared" si="14"/>
        <v>4.824956078330548E-2</v>
      </c>
      <c r="R99" s="4">
        <f t="shared" si="15"/>
        <v>5.8276556541114969E-3</v>
      </c>
      <c r="S99" s="4">
        <f t="shared" si="16"/>
        <v>7.898758766479554E-3</v>
      </c>
      <c r="T99" s="4">
        <f t="shared" si="17"/>
        <v>9.0700032851980406E-3</v>
      </c>
      <c r="U99" s="4">
        <f t="shared" si="18"/>
        <v>2.6395852080387368E-2</v>
      </c>
      <c r="V99" s="4">
        <f t="shared" si="19"/>
        <v>4.1722015111910989E-2</v>
      </c>
      <c r="W99" s="4">
        <f t="shared" si="20"/>
        <v>1.6425990201539757E-3</v>
      </c>
      <c r="X99" s="4">
        <f t="shared" si="21"/>
        <v>5.3991515618974162E-3</v>
      </c>
      <c r="Y99" s="4">
        <f t="shared" si="22"/>
        <v>0.17450114981931411</v>
      </c>
      <c r="Z99" s="53">
        <f t="shared" si="23"/>
        <v>3.5780091699875734E-2</v>
      </c>
    </row>
    <row r="100" spans="1:26">
      <c r="A100" s="65">
        <f t="shared" si="25"/>
        <v>38838</v>
      </c>
      <c r="B100" s="115">
        <f>INDEX([7]annual!O:O,MATCH($A100,[7]annual!$A:$A,0))</f>
        <v>33787</v>
      </c>
      <c r="C100" s="115">
        <f>INDEX([7]annual!P:P,MATCH($A100,[7]annual!$A:$A,0))</f>
        <v>1490</v>
      </c>
      <c r="D100" s="115">
        <f>INDEX([7]annual!Q:Q,MATCH($A100,[7]annual!$A:$A,0))</f>
        <v>2762</v>
      </c>
      <c r="E100" s="115">
        <f>INDEX([7]annual!R:R,MATCH($A100,[7]annual!$A:$A,0))</f>
        <v>393</v>
      </c>
      <c r="F100" s="115">
        <f>INDEX([7]annual!S:S,MATCH($A100,[7]annual!$A:$A,0))</f>
        <v>743</v>
      </c>
      <c r="G100" s="115">
        <f>INDEX([7]annual!T:T,MATCH($A100,[7]annual!$A:$A,0))</f>
        <v>611</v>
      </c>
      <c r="H100" s="115">
        <f>INDEX([7]annual!U:U,MATCH($A100,[7]annual!$A:$A,0))</f>
        <v>1581</v>
      </c>
      <c r="I100" s="115">
        <f>INDEX([7]annual!V:V,MATCH($A100,[7]annual!$A:$A,0))</f>
        <v>2306</v>
      </c>
      <c r="J100" s="115">
        <f>INDEX([7]annual!W:W,MATCH($A100,[7]annual!$A:$A,0))</f>
        <v>143</v>
      </c>
      <c r="K100" s="115">
        <f>INDEX([7]annual!X:X,MATCH($A100,[7]annual!$A:$A,0))</f>
        <v>358</v>
      </c>
      <c r="L100" s="115">
        <f>INDEX([7]annual!Y:Y,MATCH($A100,[7]annual!$A:$A,0))</f>
        <v>11997</v>
      </c>
      <c r="M100" s="115">
        <f>INDEX([7]annual!Z:Z,MATCH($A100,[7]annual!$A:$A,0))</f>
        <v>2738</v>
      </c>
      <c r="N100" s="115">
        <f>INDEX([7]annual!AA:AA,MATCH($A100,[7]annual!$A:$A,0))</f>
        <v>69722</v>
      </c>
      <c r="O100" s="4">
        <f t="shared" si="24"/>
        <v>0.48459596683973494</v>
      </c>
      <c r="P100" s="4">
        <f t="shared" si="13"/>
        <v>2.1370586041708498E-2</v>
      </c>
      <c r="Q100" s="4">
        <f t="shared" si="14"/>
        <v>3.9614468890737498E-2</v>
      </c>
      <c r="R100" s="4">
        <f t="shared" si="15"/>
        <v>5.6366713519405637E-3</v>
      </c>
      <c r="S100" s="4">
        <f t="shared" si="16"/>
        <v>1.0656607670462694E-2</v>
      </c>
      <c r="T100" s="4">
        <f t="shared" si="17"/>
        <v>8.7633745446200617E-3</v>
      </c>
      <c r="U100" s="4">
        <f t="shared" si="18"/>
        <v>2.2675769484524252E-2</v>
      </c>
      <c r="V100" s="4">
        <f t="shared" si="19"/>
        <v>3.3074209001462955E-2</v>
      </c>
      <c r="W100" s="4">
        <f t="shared" si="20"/>
        <v>2.051002552996185E-3</v>
      </c>
      <c r="X100" s="4">
        <f t="shared" si="21"/>
        <v>5.1346777200883507E-3</v>
      </c>
      <c r="Y100" s="4">
        <f t="shared" si="22"/>
        <v>0.17206907432374285</v>
      </c>
      <c r="Z100" s="53">
        <f t="shared" si="23"/>
        <v>3.927024468603884E-2</v>
      </c>
    </row>
    <row r="101" spans="1:26">
      <c r="A101" s="65">
        <f t="shared" si="25"/>
        <v>39203</v>
      </c>
      <c r="B101" s="115">
        <f>INDEX([7]annual!O:O,MATCH($A101,[7]annual!$A:$A,0))</f>
        <v>37713</v>
      </c>
      <c r="C101" s="115">
        <f>INDEX([7]annual!P:P,MATCH($A101,[7]annual!$A:$A,0))</f>
        <v>1497</v>
      </c>
      <c r="D101" s="115">
        <f>INDEX([7]annual!Q:Q,MATCH($A101,[7]annual!$A:$A,0))</f>
        <v>2437</v>
      </c>
      <c r="E101" s="115">
        <f>INDEX([7]annual!R:R,MATCH($A101,[7]annual!$A:$A,0))</f>
        <v>281</v>
      </c>
      <c r="F101" s="115">
        <f>INDEX([7]annual!S:S,MATCH($A101,[7]annual!$A:$A,0))</f>
        <v>779</v>
      </c>
      <c r="G101" s="115">
        <f>INDEX([7]annual!T:T,MATCH($A101,[7]annual!$A:$A,0))</f>
        <v>640</v>
      </c>
      <c r="H101" s="115">
        <f>INDEX([7]annual!U:U,MATCH($A101,[7]annual!$A:$A,0))</f>
        <v>1443</v>
      </c>
      <c r="I101" s="115">
        <f>INDEX([7]annual!V:V,MATCH($A101,[7]annual!$A:$A,0))</f>
        <v>1756</v>
      </c>
      <c r="J101" s="115">
        <f>INDEX([7]annual!W:W,MATCH($A101,[7]annual!$A:$A,0))</f>
        <v>118</v>
      </c>
      <c r="K101" s="115">
        <f>INDEX([7]annual!X:X,MATCH($A101,[7]annual!$A:$A,0))</f>
        <v>353</v>
      </c>
      <c r="L101" s="115">
        <f>INDEX([7]annual!Y:Y,MATCH($A101,[7]annual!$A:$A,0))</f>
        <v>11879</v>
      </c>
      <c r="M101" s="115">
        <f>INDEX([7]annual!Z:Z,MATCH($A101,[7]annual!$A:$A,0))</f>
        <v>2496</v>
      </c>
      <c r="N101" s="115">
        <f>INDEX([7]annual!AA:AA,MATCH($A101,[7]annual!$A:$A,0))</f>
        <v>71746</v>
      </c>
      <c r="O101" s="4">
        <f t="shared" si="24"/>
        <v>0.52564602904691549</v>
      </c>
      <c r="P101" s="4">
        <f t="shared" si="13"/>
        <v>2.0865274719148105E-2</v>
      </c>
      <c r="Q101" s="4">
        <f t="shared" si="14"/>
        <v>3.3967050427898417E-2</v>
      </c>
      <c r="R101" s="4">
        <f t="shared" si="15"/>
        <v>3.9165946533604662E-3</v>
      </c>
      <c r="S101" s="4">
        <f t="shared" si="16"/>
        <v>1.0857748167145206E-2</v>
      </c>
      <c r="T101" s="4">
        <f t="shared" si="17"/>
        <v>8.9203579293619158E-3</v>
      </c>
      <c r="U101" s="4">
        <f t="shared" si="18"/>
        <v>2.0112619518858194E-2</v>
      </c>
      <c r="V101" s="4">
        <f t="shared" si="19"/>
        <v>2.4475232068686757E-2</v>
      </c>
      <c r="W101" s="4">
        <f t="shared" si="20"/>
        <v>1.6446909932261032E-3</v>
      </c>
      <c r="X101" s="4">
        <f t="shared" si="21"/>
        <v>4.9201349204136815E-3</v>
      </c>
      <c r="Y101" s="4">
        <f t="shared" si="22"/>
        <v>0.16557020600451594</v>
      </c>
      <c r="Z101" s="53">
        <f t="shared" si="23"/>
        <v>3.4789395924511468E-2</v>
      </c>
    </row>
    <row r="102" spans="1:26">
      <c r="A102" s="65">
        <f t="shared" si="25"/>
        <v>39569</v>
      </c>
      <c r="B102" s="115">
        <f>INDEX([7]annual!O:O,MATCH($A102,[7]annual!$A:$A,0))</f>
        <v>44749</v>
      </c>
      <c r="C102" s="115">
        <f>INDEX([7]annual!P:P,MATCH($A102,[7]annual!$A:$A,0))</f>
        <v>1515</v>
      </c>
      <c r="D102" s="115">
        <f>INDEX([7]annual!Q:Q,MATCH($A102,[7]annual!$A:$A,0))</f>
        <v>2436</v>
      </c>
      <c r="E102" s="115">
        <f>INDEX([7]annual!R:R,MATCH($A102,[7]annual!$A:$A,0))</f>
        <v>298</v>
      </c>
      <c r="F102" s="115">
        <f>INDEX([7]annual!S:S,MATCH($A102,[7]annual!$A:$A,0))</f>
        <v>831</v>
      </c>
      <c r="G102" s="115">
        <f>INDEX([7]annual!T:T,MATCH($A102,[7]annual!$A:$A,0))</f>
        <v>702</v>
      </c>
      <c r="H102" s="115">
        <f>INDEX([7]annual!U:U,MATCH($A102,[7]annual!$A:$A,0))</f>
        <v>1307</v>
      </c>
      <c r="I102" s="115">
        <f>INDEX([7]annual!V:V,MATCH($A102,[7]annual!$A:$A,0))</f>
        <v>1919</v>
      </c>
      <c r="J102" s="115">
        <f>INDEX([7]annual!W:W,MATCH($A102,[7]annual!$A:$A,0))</f>
        <v>155</v>
      </c>
      <c r="K102" s="115">
        <f>INDEX([7]annual!X:X,MATCH($A102,[7]annual!$A:$A,0))</f>
        <v>310</v>
      </c>
      <c r="L102" s="115">
        <f>INDEX([7]annual!Y:Y,MATCH($A102,[7]annual!$A:$A,0))</f>
        <v>11524</v>
      </c>
      <c r="M102" s="115">
        <f>INDEX([7]annual!Z:Z,MATCH($A102,[7]annual!$A:$A,0))</f>
        <v>2633</v>
      </c>
      <c r="N102" s="115">
        <f>INDEX([7]annual!AA:AA,MATCH($A102,[7]annual!$A:$A,0))</f>
        <v>79916</v>
      </c>
      <c r="O102" s="4">
        <f t="shared" si="24"/>
        <v>0.55995044797036886</v>
      </c>
      <c r="P102" s="4">
        <f t="shared" si="13"/>
        <v>1.8957405275539317E-2</v>
      </c>
      <c r="Q102" s="4">
        <f t="shared" si="14"/>
        <v>3.0482006106411733E-2</v>
      </c>
      <c r="R102" s="4">
        <f t="shared" si="15"/>
        <v>3.7289153611291858E-3</v>
      </c>
      <c r="S102" s="4">
        <f t="shared" si="16"/>
        <v>1.039841833925622E-2</v>
      </c>
      <c r="T102" s="4">
        <f t="shared" si="17"/>
        <v>8.784223434606336E-3</v>
      </c>
      <c r="U102" s="4">
        <f t="shared" si="18"/>
        <v>1.6354672406026328E-2</v>
      </c>
      <c r="V102" s="4">
        <f t="shared" si="19"/>
        <v>2.4012713349016467E-2</v>
      </c>
      <c r="W102" s="4">
        <f t="shared" si="20"/>
        <v>1.939536513339006E-3</v>
      </c>
      <c r="X102" s="4">
        <f t="shared" si="21"/>
        <v>3.879073026678012E-3</v>
      </c>
      <c r="Y102" s="4">
        <f t="shared" si="22"/>
        <v>0.14420141148205615</v>
      </c>
      <c r="Z102" s="53">
        <f t="shared" si="23"/>
        <v>3.2947094449171634E-2</v>
      </c>
    </row>
    <row r="103" spans="1:26">
      <c r="A103" s="65">
        <f t="shared" si="25"/>
        <v>39934</v>
      </c>
      <c r="B103" s="115">
        <f>INDEX([7]annual!O:O,MATCH($A103,[7]annual!$A:$A,0))</f>
        <v>43827</v>
      </c>
      <c r="C103" s="115">
        <f>INDEX([7]annual!P:P,MATCH($A103,[7]annual!$A:$A,0))</f>
        <v>1769</v>
      </c>
      <c r="D103" s="115">
        <f>INDEX([7]annual!Q:Q,MATCH($A103,[7]annual!$A:$A,0))</f>
        <v>2170</v>
      </c>
      <c r="E103" s="115">
        <f>INDEX([7]annual!R:R,MATCH($A103,[7]annual!$A:$A,0))</f>
        <v>408</v>
      </c>
      <c r="F103" s="115">
        <f>INDEX([7]annual!S:S,MATCH($A103,[7]annual!$A:$A,0))</f>
        <v>991</v>
      </c>
      <c r="G103" s="115">
        <f>INDEX([7]annual!T:T,MATCH($A103,[7]annual!$A:$A,0))</f>
        <v>796</v>
      </c>
      <c r="H103" s="115">
        <f>INDEX([7]annual!U:U,MATCH($A103,[7]annual!$A:$A,0))</f>
        <v>1273</v>
      </c>
      <c r="I103" s="115">
        <f>INDEX([7]annual!V:V,MATCH($A103,[7]annual!$A:$A,0))</f>
        <v>2124</v>
      </c>
      <c r="J103" s="115">
        <f>INDEX([7]annual!W:W,MATCH($A103,[7]annual!$A:$A,0))</f>
        <v>224</v>
      </c>
      <c r="K103" s="115">
        <f>INDEX([7]annual!X:X,MATCH($A103,[7]annual!$A:$A,0))</f>
        <v>376</v>
      </c>
      <c r="L103" s="115">
        <f>INDEX([7]annual!Y:Y,MATCH($A103,[7]annual!$A:$A,0))</f>
        <v>9700</v>
      </c>
      <c r="M103" s="115">
        <f>INDEX([7]annual!Z:Z,MATCH($A103,[7]annual!$A:$A,0))</f>
        <v>2523</v>
      </c>
      <c r="N103" s="115">
        <f>INDEX([7]annual!AA:AA,MATCH($A103,[7]annual!$A:$A,0))</f>
        <v>77665</v>
      </c>
      <c r="O103" s="4">
        <f t="shared" si="24"/>
        <v>0.56430824695808923</v>
      </c>
      <c r="P103" s="4">
        <f t="shared" si="13"/>
        <v>2.2777312817871629E-2</v>
      </c>
      <c r="Q103" s="4">
        <f t="shared" si="14"/>
        <v>2.7940513744930149E-2</v>
      </c>
      <c r="R103" s="4">
        <f t="shared" si="15"/>
        <v>5.2533316165582948E-3</v>
      </c>
      <c r="S103" s="4">
        <f t="shared" si="16"/>
        <v>1.2759930470610957E-2</v>
      </c>
      <c r="T103" s="4">
        <f t="shared" si="17"/>
        <v>1.0249146977402949E-2</v>
      </c>
      <c r="U103" s="4">
        <f t="shared" si="18"/>
        <v>1.6390909676173307E-2</v>
      </c>
      <c r="V103" s="4">
        <f t="shared" si="19"/>
        <v>2.7348226356788772E-2</v>
      </c>
      <c r="W103" s="4">
        <f t="shared" si="20"/>
        <v>2.8841820639927897E-3</v>
      </c>
      <c r="X103" s="4">
        <f t="shared" si="21"/>
        <v>4.8413056074164684E-3</v>
      </c>
      <c r="Y103" s="4">
        <f t="shared" si="22"/>
        <v>0.12489538402111633</v>
      </c>
      <c r="Z103" s="53">
        <f t="shared" si="23"/>
        <v>3.2485675658275925E-2</v>
      </c>
    </row>
    <row r="104" spans="1:26">
      <c r="A104" s="65">
        <f t="shared" si="25"/>
        <v>40299</v>
      </c>
      <c r="B104" s="115">
        <f>INDEX([7]annual!O:O,MATCH($A104,[7]annual!$A:$A,0))</f>
        <v>30982</v>
      </c>
      <c r="C104" s="115">
        <f>INDEX([7]annual!P:P,MATCH($A104,[7]annual!$A:$A,0))</f>
        <v>1665</v>
      </c>
      <c r="D104" s="115">
        <f>INDEX([7]annual!Q:Q,MATCH($A104,[7]annual!$A:$A,0))</f>
        <v>2342</v>
      </c>
      <c r="E104" s="115">
        <f>INDEX([7]annual!R:R,MATCH($A104,[7]annual!$A:$A,0))</f>
        <v>708</v>
      </c>
      <c r="F104" s="115">
        <f>INDEX([7]annual!S:S,MATCH($A104,[7]annual!$A:$A,0))</f>
        <v>1003</v>
      </c>
      <c r="G104" s="115">
        <f>INDEX([7]annual!T:T,MATCH($A104,[7]annual!$A:$A,0))</f>
        <v>1115</v>
      </c>
      <c r="H104" s="115">
        <f>INDEX([7]annual!U:U,MATCH($A104,[7]annual!$A:$A,0))</f>
        <v>1221</v>
      </c>
      <c r="I104" s="115">
        <f>INDEX([7]annual!V:V,MATCH($A104,[7]annual!$A:$A,0))</f>
        <v>2225</v>
      </c>
      <c r="J104" s="115">
        <f>INDEX([7]annual!W:W,MATCH($A104,[7]annual!$A:$A,0))</f>
        <v>465</v>
      </c>
      <c r="K104" s="115">
        <f>INDEX([7]annual!X:X,MATCH($A104,[7]annual!$A:$A,0))</f>
        <v>744</v>
      </c>
      <c r="L104" s="115">
        <f>INDEX([7]annual!Y:Y,MATCH($A104,[7]annual!$A:$A,0))</f>
        <v>8444</v>
      </c>
      <c r="M104" s="115">
        <f>INDEX([7]annual!Z:Z,MATCH($A104,[7]annual!$A:$A,0))</f>
        <v>2535</v>
      </c>
      <c r="N104" s="115">
        <f>INDEX([7]annual!AA:AA,MATCH($A104,[7]annual!$A:$A,0))</f>
        <v>64883</v>
      </c>
      <c r="O104" s="4">
        <f t="shared" si="24"/>
        <v>0.47750566404142841</v>
      </c>
      <c r="P104" s="4">
        <f t="shared" si="13"/>
        <v>2.566157545119677E-2</v>
      </c>
      <c r="Q104" s="4">
        <f t="shared" si="14"/>
        <v>3.6095741565587286E-2</v>
      </c>
      <c r="R104" s="4">
        <f t="shared" si="15"/>
        <v>1.0911949200869258E-2</v>
      </c>
      <c r="S104" s="4">
        <f t="shared" si="16"/>
        <v>1.5458594701231447E-2</v>
      </c>
      <c r="T104" s="4">
        <f t="shared" si="17"/>
        <v>1.7184778755606245E-2</v>
      </c>
      <c r="U104" s="4">
        <f t="shared" si="18"/>
        <v>1.8818488664210965E-2</v>
      </c>
      <c r="V104" s="4">
        <f t="shared" si="19"/>
        <v>3.4292495723070755E-2</v>
      </c>
      <c r="W104" s="4">
        <f t="shared" si="20"/>
        <v>7.16674629718108E-3</v>
      </c>
      <c r="X104" s="4">
        <f t="shared" si="21"/>
        <v>1.1466794075489728E-2</v>
      </c>
      <c r="Y104" s="4">
        <f t="shared" si="22"/>
        <v>0.13014194781375707</v>
      </c>
      <c r="Z104" s="53">
        <f t="shared" si="23"/>
        <v>3.9070326587858147E-2</v>
      </c>
    </row>
    <row r="105" spans="1:26">
      <c r="A105" s="65">
        <f t="shared" si="25"/>
        <v>40664</v>
      </c>
      <c r="B105" s="115">
        <f>INDEX([7]annual!O:O,MATCH($A105,[7]annual!$A:$A,0))</f>
        <v>43813</v>
      </c>
      <c r="C105" s="115">
        <f>INDEX([7]annual!P:P,MATCH($A105,[7]annual!$A:$A,0))</f>
        <v>1481</v>
      </c>
      <c r="D105" s="115">
        <f>INDEX([7]annual!Q:Q,MATCH($A105,[7]annual!$A:$A,0))</f>
        <v>2732</v>
      </c>
      <c r="E105" s="115">
        <f>INDEX([7]annual!R:R,MATCH($A105,[7]annual!$A:$A,0))</f>
        <v>655</v>
      </c>
      <c r="F105" s="115">
        <f>INDEX([7]annual!S:S,MATCH($A105,[7]annual!$A:$A,0))</f>
        <v>1075</v>
      </c>
      <c r="G105" s="115">
        <f>INDEX([7]annual!T:T,MATCH($A105,[7]annual!$A:$A,0))</f>
        <v>1272</v>
      </c>
      <c r="H105" s="115">
        <f>INDEX([7]annual!U:U,MATCH($A105,[7]annual!$A:$A,0))</f>
        <v>1127</v>
      </c>
      <c r="I105" s="115">
        <f>INDEX([7]annual!V:V,MATCH($A105,[7]annual!$A:$A,0))</f>
        <v>2204</v>
      </c>
      <c r="J105" s="115">
        <f>INDEX([7]annual!W:W,MATCH($A105,[7]annual!$A:$A,0))</f>
        <v>366</v>
      </c>
      <c r="K105" s="115">
        <f>INDEX([7]annual!X:X,MATCH($A105,[7]annual!$A:$A,0))</f>
        <v>583</v>
      </c>
      <c r="L105" s="115">
        <f>INDEX([7]annual!Y:Y,MATCH($A105,[7]annual!$A:$A,0))</f>
        <v>9243</v>
      </c>
      <c r="M105" s="115">
        <f>INDEX([7]annual!Z:Z,MATCH($A105,[7]annual!$A:$A,0))</f>
        <v>2547</v>
      </c>
      <c r="N105" s="115">
        <f>INDEX([7]annual!AA:AA,MATCH($A105,[7]annual!$A:$A,0))</f>
        <v>79156</v>
      </c>
      <c r="O105" s="4">
        <f t="shared" si="24"/>
        <v>0.55350194552529186</v>
      </c>
      <c r="P105" s="4">
        <f t="shared" si="13"/>
        <v>1.8709889332457427E-2</v>
      </c>
      <c r="Q105" s="4">
        <f t="shared" si="14"/>
        <v>3.4514124008287433E-2</v>
      </c>
      <c r="R105" s="4">
        <f t="shared" si="15"/>
        <v>8.2747991308302592E-3</v>
      </c>
      <c r="S105" s="4">
        <f t="shared" si="16"/>
        <v>1.3580777199454242E-2</v>
      </c>
      <c r="T105" s="4">
        <f t="shared" si="17"/>
        <v>1.6069533579261205E-2</v>
      </c>
      <c r="U105" s="4">
        <f t="shared" si="18"/>
        <v>1.4237707817474354E-2</v>
      </c>
      <c r="V105" s="4">
        <f t="shared" si="19"/>
        <v>2.784375157916014E-2</v>
      </c>
      <c r="W105" s="4">
        <f t="shared" si="20"/>
        <v>4.623780888372328E-3</v>
      </c>
      <c r="X105" s="4">
        <f t="shared" si="21"/>
        <v>7.3652028904947191E-3</v>
      </c>
      <c r="Y105" s="4">
        <f t="shared" si="22"/>
        <v>0.11676941735307494</v>
      </c>
      <c r="Z105" s="53">
        <f t="shared" si="23"/>
        <v>3.2176967001869727E-2</v>
      </c>
    </row>
    <row r="106" spans="1:26">
      <c r="A106" s="65">
        <f t="shared" si="25"/>
        <v>41030</v>
      </c>
      <c r="B106" s="115">
        <f>INDEX([7]annual!O:O,MATCH($A106,[7]annual!$A:$A,0))</f>
        <v>53381</v>
      </c>
      <c r="C106" s="115">
        <f>INDEX([7]annual!P:P,MATCH($A106,[7]annual!$A:$A,0))</f>
        <v>1605</v>
      </c>
      <c r="D106" s="115">
        <f>INDEX([7]annual!Q:Q,MATCH($A106,[7]annual!$A:$A,0))</f>
        <v>2623</v>
      </c>
      <c r="E106" s="115">
        <f>INDEX([7]annual!R:R,MATCH($A106,[7]annual!$A:$A,0))</f>
        <v>540</v>
      </c>
      <c r="F106" s="115">
        <f>INDEX([7]annual!S:S,MATCH($A106,[7]annual!$A:$A,0))</f>
        <v>1094</v>
      </c>
      <c r="G106" s="115">
        <f>INDEX([7]annual!T:T,MATCH($A106,[7]annual!$A:$A,0))</f>
        <v>1295</v>
      </c>
      <c r="H106" s="115">
        <f>INDEX([7]annual!U:U,MATCH($A106,[7]annual!$A:$A,0))</f>
        <v>1004</v>
      </c>
      <c r="I106" s="115">
        <f>INDEX([7]annual!V:V,MATCH($A106,[7]annual!$A:$A,0))</f>
        <v>2002</v>
      </c>
      <c r="J106" s="115">
        <f>INDEX([7]annual!W:W,MATCH($A106,[7]annual!$A:$A,0))</f>
        <v>353</v>
      </c>
      <c r="K106" s="115">
        <f>INDEX([7]annual!X:X,MATCH($A106,[7]annual!$A:$A,0))</f>
        <v>450</v>
      </c>
      <c r="L106" s="115">
        <f>INDEX([7]annual!Y:Y,MATCH($A106,[7]annual!$A:$A,0))</f>
        <v>8726</v>
      </c>
      <c r="M106" s="115">
        <f>INDEX([7]annual!Z:Z,MATCH($A106,[7]annual!$A:$A,0))</f>
        <v>2808</v>
      </c>
      <c r="N106" s="115">
        <f>INDEX([7]annual!AA:AA,MATCH($A106,[7]annual!$A:$A,0))</f>
        <v>87442</v>
      </c>
      <c r="O106" s="4">
        <f t="shared" si="24"/>
        <v>0.61047322796825321</v>
      </c>
      <c r="P106" s="4">
        <f t="shared" si="13"/>
        <v>1.8355023901557604E-2</v>
      </c>
      <c r="Q106" s="4">
        <f t="shared" si="14"/>
        <v>2.9997026600489467E-2</v>
      </c>
      <c r="R106" s="4">
        <f t="shared" si="15"/>
        <v>6.1755220603371382E-3</v>
      </c>
      <c r="S106" s="4">
        <f t="shared" si="16"/>
        <v>1.2511150248164498E-2</v>
      </c>
      <c r="T106" s="4">
        <f t="shared" si="17"/>
        <v>1.4809816792845543E-2</v>
      </c>
      <c r="U106" s="4">
        <f t="shared" si="18"/>
        <v>1.1481896571441641E-2</v>
      </c>
      <c r="V106" s="4">
        <f t="shared" si="19"/>
        <v>2.2895176231101759E-2</v>
      </c>
      <c r="W106" s="4">
        <f t="shared" si="20"/>
        <v>4.0369616431463144E-3</v>
      </c>
      <c r="X106" s="4">
        <f t="shared" si="21"/>
        <v>5.1462683836142817E-3</v>
      </c>
      <c r="Y106" s="4">
        <f t="shared" si="22"/>
        <v>9.9791862034262713E-2</v>
      </c>
      <c r="Z106" s="53">
        <f t="shared" si="23"/>
        <v>3.211271471375312E-2</v>
      </c>
    </row>
    <row r="107" spans="1:26">
      <c r="A107" s="65">
        <f t="shared" si="25"/>
        <v>41395</v>
      </c>
      <c r="B107" s="115">
        <f>INDEX([7]annual!O:O,MATCH($A107,[7]annual!$A:$A,0))</f>
        <v>49331</v>
      </c>
      <c r="C107" s="115">
        <f>INDEX([7]annual!P:P,MATCH($A107,[7]annual!$A:$A,0))</f>
        <v>1602</v>
      </c>
      <c r="D107" s="115">
        <f>INDEX([7]annual!Q:Q,MATCH($A107,[7]annual!$A:$A,0))</f>
        <v>2418</v>
      </c>
      <c r="E107" s="115">
        <f>INDEX([7]annual!R:R,MATCH($A107,[7]annual!$A:$A,0))</f>
        <v>481</v>
      </c>
      <c r="F107" s="115">
        <f>INDEX([7]annual!S:S,MATCH($A107,[7]annual!$A:$A,0))</f>
        <v>923</v>
      </c>
      <c r="G107" s="115">
        <f>INDEX([7]annual!T:T,MATCH($A107,[7]annual!$A:$A,0))</f>
        <v>1334</v>
      </c>
      <c r="H107" s="115">
        <f>INDEX([7]annual!U:U,MATCH($A107,[7]annual!$A:$A,0))</f>
        <v>966</v>
      </c>
      <c r="I107" s="115">
        <f>INDEX([7]annual!V:V,MATCH($A107,[7]annual!$A:$A,0))</f>
        <v>1580</v>
      </c>
      <c r="J107" s="115">
        <f>INDEX([7]annual!W:W,MATCH($A107,[7]annual!$A:$A,0))</f>
        <v>382</v>
      </c>
      <c r="K107" s="115">
        <f>INDEX([7]annual!X:X,MATCH($A107,[7]annual!$A:$A,0))</f>
        <v>389</v>
      </c>
      <c r="L107" s="115">
        <f>INDEX([7]annual!Y:Y,MATCH($A107,[7]annual!$A:$A,0))</f>
        <v>7896</v>
      </c>
      <c r="M107" s="115">
        <f>INDEX([7]annual!Z:Z,MATCH($A107,[7]annual!$A:$A,0))</f>
        <v>2810</v>
      </c>
      <c r="N107" s="115">
        <f>INDEX([7]annual!AA:AA,MATCH($A107,[7]annual!$A:$A,0))</f>
        <v>81536</v>
      </c>
      <c r="O107" s="4">
        <f t="shared" si="24"/>
        <v>0.60502109497645207</v>
      </c>
      <c r="P107" s="4">
        <f t="shared" si="13"/>
        <v>1.9647762951334379E-2</v>
      </c>
      <c r="Q107" s="4">
        <f t="shared" si="14"/>
        <v>2.9655612244897961E-2</v>
      </c>
      <c r="R107" s="4">
        <f t="shared" si="15"/>
        <v>5.8992346938775506E-3</v>
      </c>
      <c r="S107" s="4">
        <f t="shared" si="16"/>
        <v>1.132015306122449E-2</v>
      </c>
      <c r="T107" s="4">
        <f t="shared" si="17"/>
        <v>1.6360871271585559E-2</v>
      </c>
      <c r="U107" s="4">
        <f t="shared" si="18"/>
        <v>1.1847527472527472E-2</v>
      </c>
      <c r="V107" s="4">
        <f t="shared" si="19"/>
        <v>1.9377943485086341E-2</v>
      </c>
      <c r="W107" s="4">
        <f t="shared" si="20"/>
        <v>4.6850470957613818E-3</v>
      </c>
      <c r="X107" s="4">
        <f t="shared" si="21"/>
        <v>4.7708987441130299E-3</v>
      </c>
      <c r="Y107" s="4">
        <f t="shared" si="22"/>
        <v>9.6840659340659344E-2</v>
      </c>
      <c r="Z107" s="53">
        <f t="shared" si="23"/>
        <v>3.4463304552590265E-2</v>
      </c>
    </row>
    <row r="108" spans="1:26">
      <c r="A108" s="65">
        <f t="shared" si="25"/>
        <v>41760</v>
      </c>
      <c r="B108" s="115">
        <f>INDEX([7]annual!O:O,MATCH($A108,[7]annual!$A:$A,0))</f>
        <v>31707</v>
      </c>
      <c r="C108" s="115">
        <f>INDEX([7]annual!P:P,MATCH($A108,[7]annual!$A:$A,0))</f>
        <v>1638</v>
      </c>
      <c r="D108" s="115">
        <f>INDEX([7]annual!Q:Q,MATCH($A108,[7]annual!$A:$A,0))</f>
        <v>2435</v>
      </c>
      <c r="E108" s="115">
        <f>INDEX([7]annual!R:R,MATCH($A108,[7]annual!$A:$A,0))</f>
        <v>392</v>
      </c>
      <c r="F108" s="115">
        <f>INDEX([7]annual!S:S,MATCH($A108,[7]annual!$A:$A,0))</f>
        <v>1073</v>
      </c>
      <c r="G108" s="115">
        <f>INDEX([7]annual!T:T,MATCH($A108,[7]annual!$A:$A,0))</f>
        <v>1246</v>
      </c>
      <c r="H108" s="115">
        <f>INDEX([7]annual!U:U,MATCH($A108,[7]annual!$A:$A,0))</f>
        <v>1007</v>
      </c>
      <c r="I108" s="115">
        <f>INDEX([7]annual!V:V,MATCH($A108,[7]annual!$A:$A,0))</f>
        <v>1284</v>
      </c>
      <c r="J108" s="115">
        <f>INDEX([7]annual!W:W,MATCH($A108,[7]annual!$A:$A,0))</f>
        <v>240</v>
      </c>
      <c r="K108" s="115">
        <f>INDEX([7]annual!X:X,MATCH($A108,[7]annual!$A:$A,0))</f>
        <v>315</v>
      </c>
      <c r="L108" s="115">
        <f>INDEX([7]annual!Y:Y,MATCH($A108,[7]annual!$A:$A,0))</f>
        <v>8197</v>
      </c>
      <c r="M108" s="115">
        <f>INDEX([7]annual!Z:Z,MATCH($A108,[7]annual!$A:$A,0))</f>
        <v>3048</v>
      </c>
      <c r="N108" s="115">
        <f>INDEX([7]annual!AA:AA,MATCH($A108,[7]annual!$A:$A,0))</f>
        <v>63477</v>
      </c>
      <c r="O108" s="4">
        <f t="shared" si="24"/>
        <v>0.49950375726641144</v>
      </c>
      <c r="P108" s="4">
        <f t="shared" si="13"/>
        <v>2.5804622146604284E-2</v>
      </c>
      <c r="Q108" s="4">
        <f t="shared" si="14"/>
        <v>3.8360350993273153E-2</v>
      </c>
      <c r="R108" s="4">
        <f t="shared" si="15"/>
        <v>6.1754651291018791E-3</v>
      </c>
      <c r="S108" s="4">
        <f t="shared" si="16"/>
        <v>1.6903760417158971E-2</v>
      </c>
      <c r="T108" s="4">
        <f t="shared" si="17"/>
        <v>1.9629157017502404E-2</v>
      </c>
      <c r="U108" s="4">
        <f t="shared" si="18"/>
        <v>1.5864013737259163E-2</v>
      </c>
      <c r="V108" s="4">
        <f t="shared" si="19"/>
        <v>2.0227799045323503E-2</v>
      </c>
      <c r="W108" s="4">
        <f t="shared" si="20"/>
        <v>3.7808970178174772E-3</v>
      </c>
      <c r="X108" s="4">
        <f t="shared" si="21"/>
        <v>4.9624273358854385E-3</v>
      </c>
      <c r="Y108" s="4">
        <f t="shared" si="22"/>
        <v>0.12913338689604109</v>
      </c>
      <c r="Z108" s="53">
        <f t="shared" si="23"/>
        <v>4.8017392126281963E-2</v>
      </c>
    </row>
    <row r="109" spans="1:26">
      <c r="A109" s="65">
        <f t="shared" si="25"/>
        <v>42125</v>
      </c>
      <c r="B109" s="115">
        <f>INDEX([7]annual!O:O,MATCH($A109,[7]annual!$A:$A,0))</f>
        <v>25308</v>
      </c>
      <c r="C109" s="115">
        <f>INDEX([7]annual!P:P,MATCH($A109,[7]annual!$A:$A,0))</f>
        <v>1540</v>
      </c>
      <c r="D109" s="115">
        <f>INDEX([7]annual!Q:Q,MATCH($A109,[7]annual!$A:$A,0))</f>
        <v>2337</v>
      </c>
      <c r="E109" s="115">
        <f>INDEX([7]annual!R:R,MATCH($A109,[7]annual!$A:$A,0))</f>
        <v>418</v>
      </c>
      <c r="F109" s="115">
        <f>INDEX([7]annual!S:S,MATCH($A109,[7]annual!$A:$A,0))</f>
        <v>930</v>
      </c>
      <c r="G109" s="115">
        <f>INDEX([7]annual!T:T,MATCH($A109,[7]annual!$A:$A,0))</f>
        <v>1231</v>
      </c>
      <c r="H109" s="115">
        <f>INDEX([7]annual!U:U,MATCH($A109,[7]annual!$A:$A,0))</f>
        <v>978</v>
      </c>
      <c r="I109" s="115">
        <f>INDEX([7]annual!V:V,MATCH($A109,[7]annual!$A:$A,0))</f>
        <v>1008</v>
      </c>
      <c r="J109" s="115">
        <f>INDEX([7]annual!W:W,MATCH($A109,[7]annual!$A:$A,0))</f>
        <v>275</v>
      </c>
      <c r="K109" s="115">
        <f>INDEX([7]annual!X:X,MATCH($A109,[7]annual!$A:$A,0))</f>
        <v>253</v>
      </c>
      <c r="L109" s="115">
        <f>INDEX([7]annual!Y:Y,MATCH($A109,[7]annual!$A:$A,0))</f>
        <v>9089</v>
      </c>
      <c r="M109" s="115">
        <f>INDEX([7]annual!Z:Z,MATCH($A109,[7]annual!$A:$A,0))</f>
        <v>2965</v>
      </c>
      <c r="N109" s="115">
        <f>INDEX([7]annual!AA:AA,MATCH($A109,[7]annual!$A:$A,0))</f>
        <v>57270</v>
      </c>
      <c r="O109" s="4">
        <f t="shared" si="24"/>
        <v>0.4419067574646412</v>
      </c>
      <c r="P109" s="4">
        <f t="shared" si="13"/>
        <v>2.6890169373144753E-2</v>
      </c>
      <c r="Q109" s="4">
        <f t="shared" si="14"/>
        <v>4.0806705081194342E-2</v>
      </c>
      <c r="R109" s="4">
        <f t="shared" si="15"/>
        <v>7.2987602584250041E-3</v>
      </c>
      <c r="S109" s="4">
        <f t="shared" si="16"/>
        <v>1.6238868517548456E-2</v>
      </c>
      <c r="T109" s="4">
        <f t="shared" si="17"/>
        <v>2.1494674349572203E-2</v>
      </c>
      <c r="U109" s="4">
        <f t="shared" si="18"/>
        <v>1.7077003666841277E-2</v>
      </c>
      <c r="V109" s="4">
        <f t="shared" si="19"/>
        <v>1.7600838135149292E-2</v>
      </c>
      <c r="W109" s="4">
        <f t="shared" si="20"/>
        <v>4.8018159594901341E-3</v>
      </c>
      <c r="X109" s="4">
        <f t="shared" si="21"/>
        <v>4.4176706827309233E-3</v>
      </c>
      <c r="Y109" s="4">
        <f t="shared" si="22"/>
        <v>0.15870438274838483</v>
      </c>
      <c r="Z109" s="53">
        <f t="shared" si="23"/>
        <v>5.1772306617775453E-2</v>
      </c>
    </row>
    <row r="110" spans="1:26">
      <c r="A110" s="65">
        <f t="shared" si="25"/>
        <v>42491</v>
      </c>
      <c r="B110" s="115">
        <f>INDEX([7]annual!O:O,MATCH($A110,[7]annual!$A:$A,0))</f>
        <v>23951</v>
      </c>
      <c r="C110" s="115">
        <f>INDEX([7]annual!P:P,MATCH($A110,[7]annual!$A:$A,0))</f>
        <v>1622</v>
      </c>
      <c r="D110" s="115">
        <f>INDEX([7]annual!Q:Q,MATCH($A110,[7]annual!$A:$A,0))</f>
        <v>2127</v>
      </c>
      <c r="E110" s="115">
        <f>INDEX([7]annual!R:R,MATCH($A110,[7]annual!$A:$A,0))</f>
        <v>383</v>
      </c>
      <c r="F110" s="115">
        <f>INDEX([7]annual!S:S,MATCH($A110,[7]annual!$A:$A,0))</f>
        <v>1009</v>
      </c>
      <c r="G110" s="115">
        <f>INDEX([7]annual!T:T,MATCH($A110,[7]annual!$A:$A,0))</f>
        <v>1211</v>
      </c>
      <c r="H110" s="115">
        <f>INDEX([7]annual!U:U,MATCH($A110,[7]annual!$A:$A,0))</f>
        <v>928</v>
      </c>
      <c r="I110" s="115">
        <f>INDEX([7]annual!V:V,MATCH($A110,[7]annual!$A:$A,0))</f>
        <v>854</v>
      </c>
      <c r="J110" s="115">
        <f>INDEX([7]annual!W:W,MATCH($A110,[7]annual!$A:$A,0))</f>
        <v>338</v>
      </c>
      <c r="K110" s="115">
        <f>INDEX([7]annual!X:X,MATCH($A110,[7]annual!$A:$A,0))</f>
        <v>219</v>
      </c>
      <c r="L110" s="115">
        <f>INDEX([7]annual!Y:Y,MATCH($A110,[7]annual!$A:$A,0))</f>
        <v>9568</v>
      </c>
      <c r="M110" s="115">
        <f>INDEX([7]annual!Z:Z,MATCH($A110,[7]annual!$A:$A,0))</f>
        <v>3251</v>
      </c>
      <c r="N110" s="115">
        <f>INDEX([7]annual!AA:AA,MATCH($A110,[7]annual!$A:$A,0))</f>
        <v>56396</v>
      </c>
      <c r="O110" s="4">
        <f t="shared" si="24"/>
        <v>0.42469324065536562</v>
      </c>
      <c r="P110" s="4">
        <f t="shared" si="13"/>
        <v>2.8760905028725442E-2</v>
      </c>
      <c r="Q110" s="4">
        <f t="shared" si="14"/>
        <v>3.7715440811405064E-2</v>
      </c>
      <c r="R110" s="4">
        <f t="shared" si="15"/>
        <v>6.7912617916164267E-3</v>
      </c>
      <c r="S110" s="4">
        <f t="shared" si="16"/>
        <v>1.7891339811334138E-2</v>
      </c>
      <c r="T110" s="4">
        <f t="shared" si="17"/>
        <v>2.1473154124405987E-2</v>
      </c>
      <c r="U110" s="4">
        <f t="shared" si="18"/>
        <v>1.6455067735300376E-2</v>
      </c>
      <c r="V110" s="4">
        <f t="shared" si="19"/>
        <v>1.5142917937442373E-2</v>
      </c>
      <c r="W110" s="4">
        <f t="shared" si="20"/>
        <v>5.9933328604865593E-3</v>
      </c>
      <c r="X110" s="4">
        <f t="shared" si="21"/>
        <v>3.8832541314986879E-3</v>
      </c>
      <c r="Y110" s="4">
        <f t="shared" si="22"/>
        <v>0.16965742251223492</v>
      </c>
      <c r="Z110" s="53">
        <f t="shared" si="23"/>
        <v>5.7645932335626641E-2</v>
      </c>
    </row>
    <row r="111" spans="1:26">
      <c r="A111" s="114">
        <f t="shared" si="25"/>
        <v>42856</v>
      </c>
      <c r="B111" s="115">
        <f>INDEX([7]annual!O:O,MATCH($A111,[7]annual!$A:$A,0))</f>
        <v>24721</v>
      </c>
      <c r="C111" s="115">
        <f>INDEX([7]annual!P:P,MATCH($A111,[7]annual!$A:$A,0))</f>
        <v>2068</v>
      </c>
      <c r="D111" s="115">
        <f>INDEX([7]annual!Q:Q,MATCH($A111,[7]annual!$A:$A,0))</f>
        <v>2181</v>
      </c>
      <c r="E111" s="115">
        <f>INDEX([7]annual!R:R,MATCH($A111,[7]annual!$A:$A,0))</f>
        <v>401</v>
      </c>
      <c r="F111" s="115">
        <f>INDEX([7]annual!S:S,MATCH($A111,[7]annual!$A:$A,0))</f>
        <v>1200</v>
      </c>
      <c r="G111" s="115">
        <f>INDEX([7]annual!T:T,MATCH($A111,[7]annual!$A:$A,0))</f>
        <v>1654</v>
      </c>
      <c r="H111" s="115">
        <f>INDEX([7]annual!U:U,MATCH($A111,[7]annual!$A:$A,0))</f>
        <v>1107</v>
      </c>
      <c r="I111" s="115">
        <f>INDEX([7]annual!V:V,MATCH($A111,[7]annual!$A:$A,0))</f>
        <v>916</v>
      </c>
      <c r="J111" s="115">
        <f>INDEX([7]annual!W:W,MATCH($A111,[7]annual!$A:$A,0))</f>
        <v>442</v>
      </c>
      <c r="K111" s="115">
        <f>INDEX([7]annual!X:X,MATCH($A111,[7]annual!$A:$A,0))</f>
        <v>266</v>
      </c>
      <c r="L111" s="115">
        <f>INDEX([7]annual!Y:Y,MATCH($A111,[7]annual!$A:$A,0))</f>
        <v>8535</v>
      </c>
      <c r="M111" s="115">
        <f>INDEX([7]annual!Z:Z,MATCH($A111,[7]annual!$A:$A,0))</f>
        <v>2879</v>
      </c>
      <c r="N111" s="115">
        <f>INDEX([7]annual!AA:AA,MATCH($A111,[7]annual!$A:$A,0))</f>
        <v>58439</v>
      </c>
      <c r="O111" s="55">
        <f t="shared" si="24"/>
        <v>0.42302229675388009</v>
      </c>
      <c r="P111" s="55">
        <f t="shared" si="13"/>
        <v>3.5387326956313421E-2</v>
      </c>
      <c r="Q111" s="55">
        <f t="shared" si="14"/>
        <v>3.7320967162340221E-2</v>
      </c>
      <c r="R111" s="55">
        <f t="shared" si="15"/>
        <v>6.8618559523605811E-3</v>
      </c>
      <c r="S111" s="55">
        <f t="shared" si="16"/>
        <v>2.0534232276390767E-2</v>
      </c>
      <c r="T111" s="55">
        <f t="shared" si="17"/>
        <v>2.8303016820958607E-2</v>
      </c>
      <c r="U111" s="55">
        <f t="shared" si="18"/>
        <v>1.8942829274970482E-2</v>
      </c>
      <c r="V111" s="55">
        <f t="shared" si="19"/>
        <v>1.5674463970978283E-2</v>
      </c>
      <c r="W111" s="55">
        <f t="shared" si="20"/>
        <v>7.5634422218039321E-3</v>
      </c>
      <c r="X111" s="55">
        <f t="shared" si="21"/>
        <v>4.5517548212666197E-3</v>
      </c>
      <c r="Y111" s="55">
        <f t="shared" si="22"/>
        <v>0.14604972706582933</v>
      </c>
      <c r="Z111" s="56">
        <f t="shared" si="23"/>
        <v>4.9265045603107516E-2</v>
      </c>
    </row>
    <row r="112" spans="1:26">
      <c r="A112" s="66" t="s">
        <v>44</v>
      </c>
      <c r="B112" s="57"/>
      <c r="C112" s="57"/>
      <c r="D112" s="57"/>
      <c r="E112" s="57"/>
      <c r="F112" s="57"/>
      <c r="G112" s="57"/>
      <c r="H112" s="57"/>
      <c r="I112" s="57"/>
      <c r="J112" s="57"/>
      <c r="K112" s="57"/>
      <c r="L112" s="57"/>
      <c r="M112" s="57"/>
      <c r="N112" s="57"/>
    </row>
    <row r="113" spans="1:14">
      <c r="A113" s="67">
        <f>A43</f>
        <v>30803</v>
      </c>
      <c r="B113" s="58">
        <f>B43-B78</f>
        <v>549</v>
      </c>
      <c r="C113" s="58">
        <f t="shared" ref="C113:K113" si="26">C43-C78</f>
        <v>300</v>
      </c>
      <c r="D113" s="58">
        <f t="shared" si="26"/>
        <v>1</v>
      </c>
      <c r="E113" s="58">
        <f t="shared" si="26"/>
        <v>286</v>
      </c>
      <c r="F113" s="58">
        <f t="shared" si="26"/>
        <v>238</v>
      </c>
      <c r="G113" s="58">
        <f t="shared" si="26"/>
        <v>43</v>
      </c>
      <c r="H113" s="58">
        <f t="shared" si="26"/>
        <v>115</v>
      </c>
      <c r="I113" s="58">
        <f t="shared" si="26"/>
        <v>8</v>
      </c>
      <c r="J113" s="58">
        <f t="shared" si="26"/>
        <v>104</v>
      </c>
      <c r="K113" s="58">
        <f t="shared" si="26"/>
        <v>-11</v>
      </c>
      <c r="L113" s="58">
        <f t="shared" ref="L113:N132" si="27">L43-L78</f>
        <v>-987</v>
      </c>
      <c r="M113" s="58">
        <f t="shared" si="27"/>
        <v>286</v>
      </c>
      <c r="N113" s="61">
        <f>N43-N78</f>
        <v>4360</v>
      </c>
    </row>
    <row r="114" spans="1:14">
      <c r="A114" s="65">
        <f t="shared" ref="A114:A146" si="28">A44</f>
        <v>31168</v>
      </c>
      <c r="B114" s="52">
        <f>B44-B79</f>
        <v>-12239</v>
      </c>
      <c r="C114" s="52">
        <f t="shared" ref="C114:K114" si="29">C44-C79</f>
        <v>294</v>
      </c>
      <c r="D114" s="52">
        <f t="shared" si="29"/>
        <v>7</v>
      </c>
      <c r="E114" s="52">
        <f t="shared" si="29"/>
        <v>420</v>
      </c>
      <c r="F114" s="52">
        <f t="shared" si="29"/>
        <v>125</v>
      </c>
      <c r="G114" s="52">
        <f t="shared" si="29"/>
        <v>-3</v>
      </c>
      <c r="H114" s="52">
        <f t="shared" si="29"/>
        <v>118</v>
      </c>
      <c r="I114" s="52">
        <f t="shared" si="29"/>
        <v>16</v>
      </c>
      <c r="J114" s="52">
        <f t="shared" si="29"/>
        <v>94</v>
      </c>
      <c r="K114" s="52">
        <f t="shared" si="29"/>
        <v>112</v>
      </c>
      <c r="L114" s="52">
        <f t="shared" si="27"/>
        <v>-2957</v>
      </c>
      <c r="M114" s="52">
        <f t="shared" si="27"/>
        <v>30</v>
      </c>
      <c r="N114" s="62">
        <f t="shared" si="27"/>
        <v>-11607</v>
      </c>
    </row>
    <row r="115" spans="1:14">
      <c r="A115" s="65">
        <f t="shared" si="28"/>
        <v>31533</v>
      </c>
      <c r="B115" s="52">
        <f>B45-B80</f>
        <v>-23409</v>
      </c>
      <c r="C115" s="52">
        <f t="shared" ref="C115:K115" si="30">C45-C80</f>
        <v>271</v>
      </c>
      <c r="D115" s="52">
        <f t="shared" si="30"/>
        <v>63</v>
      </c>
      <c r="E115" s="52">
        <f t="shared" si="30"/>
        <v>275</v>
      </c>
      <c r="F115" s="52">
        <f t="shared" si="30"/>
        <v>207</v>
      </c>
      <c r="G115" s="52">
        <f t="shared" si="30"/>
        <v>70</v>
      </c>
      <c r="H115" s="52">
        <f t="shared" si="30"/>
        <v>102</v>
      </c>
      <c r="I115" s="52">
        <f t="shared" si="30"/>
        <v>49</v>
      </c>
      <c r="J115" s="52">
        <f t="shared" si="30"/>
        <v>128</v>
      </c>
      <c r="K115" s="52">
        <f t="shared" si="30"/>
        <v>383</v>
      </c>
      <c r="L115" s="52">
        <f t="shared" si="27"/>
        <v>-1498</v>
      </c>
      <c r="M115" s="52">
        <f t="shared" si="27"/>
        <v>8</v>
      </c>
      <c r="N115" s="62">
        <f t="shared" si="27"/>
        <v>-21721</v>
      </c>
    </row>
    <row r="116" spans="1:14">
      <c r="A116" s="65">
        <f t="shared" si="28"/>
        <v>31898</v>
      </c>
      <c r="B116" s="52">
        <f t="shared" ref="B116:K116" si="31">B46-B81</f>
        <v>-20080</v>
      </c>
      <c r="C116" s="52">
        <f t="shared" si="31"/>
        <v>501</v>
      </c>
      <c r="D116" s="52">
        <f t="shared" si="31"/>
        <v>114</v>
      </c>
      <c r="E116" s="52">
        <f t="shared" si="31"/>
        <v>744</v>
      </c>
      <c r="F116" s="52">
        <f t="shared" si="31"/>
        <v>278</v>
      </c>
      <c r="G116" s="52">
        <f t="shared" si="31"/>
        <v>76</v>
      </c>
      <c r="H116" s="52">
        <f t="shared" si="31"/>
        <v>291</v>
      </c>
      <c r="I116" s="52">
        <f t="shared" si="31"/>
        <v>31</v>
      </c>
      <c r="J116" s="52">
        <f t="shared" si="31"/>
        <v>225</v>
      </c>
      <c r="K116" s="52">
        <f t="shared" si="31"/>
        <v>675</v>
      </c>
      <c r="L116" s="52">
        <f t="shared" si="27"/>
        <v>1128</v>
      </c>
      <c r="M116" s="52">
        <f t="shared" si="27"/>
        <v>569</v>
      </c>
      <c r="N116" s="62">
        <f t="shared" si="27"/>
        <v>-12887</v>
      </c>
    </row>
    <row r="117" spans="1:14">
      <c r="A117" s="65">
        <f t="shared" si="28"/>
        <v>32264</v>
      </c>
      <c r="B117" s="52">
        <f t="shared" ref="B117:K117" si="32">B47-B82</f>
        <v>-27175</v>
      </c>
      <c r="C117" s="52">
        <f t="shared" si="32"/>
        <v>22</v>
      </c>
      <c r="D117" s="52">
        <f t="shared" si="32"/>
        <v>195</v>
      </c>
      <c r="E117" s="52">
        <f t="shared" si="32"/>
        <v>1993</v>
      </c>
      <c r="F117" s="52">
        <f t="shared" si="32"/>
        <v>243</v>
      </c>
      <c r="G117" s="52">
        <f t="shared" si="32"/>
        <v>125</v>
      </c>
      <c r="H117" s="52">
        <f t="shared" si="32"/>
        <v>612</v>
      </c>
      <c r="I117" s="52">
        <f t="shared" si="32"/>
        <v>324</v>
      </c>
      <c r="J117" s="52">
        <f t="shared" si="32"/>
        <v>201</v>
      </c>
      <c r="K117" s="52">
        <f t="shared" si="32"/>
        <v>477</v>
      </c>
      <c r="L117" s="52">
        <f t="shared" si="27"/>
        <v>352</v>
      </c>
      <c r="M117" s="52">
        <f t="shared" si="27"/>
        <v>606</v>
      </c>
      <c r="N117" s="62">
        <f t="shared" si="27"/>
        <v>-17654</v>
      </c>
    </row>
    <row r="118" spans="1:14">
      <c r="A118" s="65">
        <f t="shared" si="28"/>
        <v>32629</v>
      </c>
      <c r="B118" s="52">
        <f t="shared" ref="B118:K118" si="33">B48-B83</f>
        <v>-31991</v>
      </c>
      <c r="C118" s="52">
        <f t="shared" si="33"/>
        <v>-321</v>
      </c>
      <c r="D118" s="52">
        <f t="shared" si="33"/>
        <v>294</v>
      </c>
      <c r="E118" s="52">
        <f t="shared" si="33"/>
        <v>1963</v>
      </c>
      <c r="F118" s="52">
        <f t="shared" si="33"/>
        <v>176</v>
      </c>
      <c r="G118" s="52">
        <f t="shared" si="33"/>
        <v>123</v>
      </c>
      <c r="H118" s="52">
        <f t="shared" si="33"/>
        <v>975</v>
      </c>
      <c r="I118" s="52">
        <f t="shared" si="33"/>
        <v>130</v>
      </c>
      <c r="J118" s="52">
        <f t="shared" si="33"/>
        <v>156</v>
      </c>
      <c r="K118" s="52">
        <f t="shared" si="33"/>
        <v>141</v>
      </c>
      <c r="L118" s="52">
        <f t="shared" si="27"/>
        <v>-1962</v>
      </c>
      <c r="M118" s="52">
        <f t="shared" si="27"/>
        <v>-109</v>
      </c>
      <c r="N118" s="62">
        <f t="shared" si="27"/>
        <v>-24566</v>
      </c>
    </row>
    <row r="119" spans="1:14">
      <c r="A119" s="65">
        <f t="shared" si="28"/>
        <v>32994</v>
      </c>
      <c r="B119" s="52">
        <f t="shared" ref="B119:K119" si="34">B49-B84</f>
        <v>-8652</v>
      </c>
      <c r="C119" s="52">
        <f t="shared" si="34"/>
        <v>-107</v>
      </c>
      <c r="D119" s="52">
        <f t="shared" si="34"/>
        <v>290</v>
      </c>
      <c r="E119" s="52">
        <f t="shared" si="34"/>
        <v>1405</v>
      </c>
      <c r="F119" s="52">
        <f t="shared" si="34"/>
        <v>218</v>
      </c>
      <c r="G119" s="52">
        <f t="shared" si="34"/>
        <v>108</v>
      </c>
      <c r="H119" s="52">
        <f t="shared" si="34"/>
        <v>1123</v>
      </c>
      <c r="I119" s="52">
        <f t="shared" si="34"/>
        <v>322</v>
      </c>
      <c r="J119" s="52">
        <f t="shared" si="34"/>
        <v>232</v>
      </c>
      <c r="K119" s="52">
        <f t="shared" si="34"/>
        <v>82</v>
      </c>
      <c r="L119" s="52">
        <f t="shared" si="27"/>
        <v>-2652</v>
      </c>
      <c r="M119" s="52">
        <f t="shared" si="27"/>
        <v>352</v>
      </c>
      <c r="N119" s="62">
        <f t="shared" si="27"/>
        <v>797</v>
      </c>
    </row>
    <row r="120" spans="1:14">
      <c r="A120" s="65">
        <f t="shared" si="28"/>
        <v>33359</v>
      </c>
      <c r="B120" s="52">
        <f t="shared" ref="B120:K120" si="35">B50-B85</f>
        <v>1706</v>
      </c>
      <c r="C120" s="52">
        <f t="shared" si="35"/>
        <v>34</v>
      </c>
      <c r="D120" s="52">
        <f t="shared" si="35"/>
        <v>431</v>
      </c>
      <c r="E120" s="52">
        <f t="shared" si="35"/>
        <v>783</v>
      </c>
      <c r="F120" s="52">
        <f t="shared" si="35"/>
        <v>213</v>
      </c>
      <c r="G120" s="52">
        <f t="shared" si="35"/>
        <v>23</v>
      </c>
      <c r="H120" s="52">
        <f t="shared" si="35"/>
        <v>1315</v>
      </c>
      <c r="I120" s="52">
        <f t="shared" si="35"/>
        <v>425</v>
      </c>
      <c r="J120" s="52">
        <f t="shared" si="35"/>
        <v>292</v>
      </c>
      <c r="K120" s="52">
        <f t="shared" si="35"/>
        <v>107</v>
      </c>
      <c r="L120" s="52">
        <f t="shared" si="27"/>
        <v>840</v>
      </c>
      <c r="M120" s="52">
        <f t="shared" si="27"/>
        <v>167</v>
      </c>
      <c r="N120" s="62">
        <f t="shared" si="27"/>
        <v>12090</v>
      </c>
    </row>
    <row r="121" spans="1:14">
      <c r="A121" s="65">
        <f t="shared" si="28"/>
        <v>33725</v>
      </c>
      <c r="B121" s="52">
        <f t="shared" ref="B121:K121" si="36">B51-B86</f>
        <v>-2716</v>
      </c>
      <c r="C121" s="52">
        <f t="shared" si="36"/>
        <v>31</v>
      </c>
      <c r="D121" s="52">
        <f t="shared" si="36"/>
        <v>425</v>
      </c>
      <c r="E121" s="52">
        <f t="shared" si="36"/>
        <v>419</v>
      </c>
      <c r="F121" s="52">
        <f t="shared" si="36"/>
        <v>41</v>
      </c>
      <c r="G121" s="52">
        <f t="shared" si="36"/>
        <v>-17</v>
      </c>
      <c r="H121" s="52">
        <f t="shared" si="36"/>
        <v>1203</v>
      </c>
      <c r="I121" s="52">
        <f t="shared" si="36"/>
        <v>546</v>
      </c>
      <c r="J121" s="52">
        <f t="shared" si="36"/>
        <v>151</v>
      </c>
      <c r="K121" s="52">
        <f t="shared" si="36"/>
        <v>54</v>
      </c>
      <c r="L121" s="52">
        <f t="shared" si="27"/>
        <v>-86</v>
      </c>
      <c r="M121" s="52">
        <f t="shared" si="27"/>
        <v>-463</v>
      </c>
      <c r="N121" s="62">
        <f t="shared" si="27"/>
        <v>3735</v>
      </c>
    </row>
    <row r="122" spans="1:14">
      <c r="A122" s="65">
        <f t="shared" si="28"/>
        <v>34090</v>
      </c>
      <c r="B122" s="52">
        <f t="shared" ref="B122:K122" si="37">B52-B87</f>
        <v>-3838</v>
      </c>
      <c r="C122" s="52">
        <f t="shared" si="37"/>
        <v>25</v>
      </c>
      <c r="D122" s="52">
        <f t="shared" si="37"/>
        <v>595</v>
      </c>
      <c r="E122" s="52">
        <f t="shared" si="37"/>
        <v>601</v>
      </c>
      <c r="F122" s="52">
        <f t="shared" si="37"/>
        <v>119</v>
      </c>
      <c r="G122" s="52">
        <f t="shared" si="37"/>
        <v>188</v>
      </c>
      <c r="H122" s="52">
        <f t="shared" si="37"/>
        <v>1115</v>
      </c>
      <c r="I122" s="52">
        <f t="shared" si="37"/>
        <v>1648</v>
      </c>
      <c r="J122" s="52">
        <f t="shared" si="37"/>
        <v>158</v>
      </c>
      <c r="K122" s="52">
        <f t="shared" si="37"/>
        <v>369</v>
      </c>
      <c r="L122" s="52">
        <f t="shared" si="27"/>
        <v>1208</v>
      </c>
      <c r="M122" s="52">
        <f t="shared" si="27"/>
        <v>-38</v>
      </c>
      <c r="N122" s="62">
        <f t="shared" si="27"/>
        <v>8472</v>
      </c>
    </row>
    <row r="123" spans="1:14">
      <c r="A123" s="65">
        <f t="shared" si="28"/>
        <v>34455</v>
      </c>
      <c r="B123" s="52">
        <f t="shared" ref="B123:K123" si="38">B53-B88</f>
        <v>-3721</v>
      </c>
      <c r="C123" s="52">
        <f t="shared" si="38"/>
        <v>171</v>
      </c>
      <c r="D123" s="52">
        <f t="shared" si="38"/>
        <v>692</v>
      </c>
      <c r="E123" s="52">
        <f t="shared" si="38"/>
        <v>541</v>
      </c>
      <c r="F123" s="52">
        <f t="shared" si="38"/>
        <v>311</v>
      </c>
      <c r="G123" s="52">
        <f t="shared" si="38"/>
        <v>488</v>
      </c>
      <c r="H123" s="52">
        <f t="shared" si="38"/>
        <v>1763</v>
      </c>
      <c r="I123" s="52">
        <f t="shared" si="38"/>
        <v>2390</v>
      </c>
      <c r="J123" s="52">
        <f t="shared" si="38"/>
        <v>259</v>
      </c>
      <c r="K123" s="52">
        <f t="shared" si="38"/>
        <v>2491</v>
      </c>
      <c r="L123" s="52">
        <f t="shared" si="27"/>
        <v>3180</v>
      </c>
      <c r="M123" s="52">
        <f t="shared" si="27"/>
        <v>450</v>
      </c>
      <c r="N123" s="62">
        <f t="shared" si="27"/>
        <v>16568</v>
      </c>
    </row>
    <row r="124" spans="1:14">
      <c r="A124" s="65">
        <f t="shared" si="28"/>
        <v>34820</v>
      </c>
      <c r="B124" s="52">
        <f t="shared" ref="B124:K124" si="39">B54-B89</f>
        <v>-7432</v>
      </c>
      <c r="C124" s="52">
        <f t="shared" si="39"/>
        <v>317</v>
      </c>
      <c r="D124" s="52">
        <f t="shared" si="39"/>
        <v>2038</v>
      </c>
      <c r="E124" s="52">
        <f t="shared" si="39"/>
        <v>902</v>
      </c>
      <c r="F124" s="52">
        <f t="shared" si="39"/>
        <v>484</v>
      </c>
      <c r="G124" s="52">
        <f t="shared" si="39"/>
        <v>1196</v>
      </c>
      <c r="H124" s="52">
        <f t="shared" si="39"/>
        <v>2037</v>
      </c>
      <c r="I124" s="52">
        <f t="shared" si="39"/>
        <v>3355</v>
      </c>
      <c r="J124" s="52">
        <f t="shared" si="39"/>
        <v>474</v>
      </c>
      <c r="K124" s="52">
        <f t="shared" si="39"/>
        <v>2054</v>
      </c>
      <c r="L124" s="52">
        <f t="shared" si="27"/>
        <v>3446</v>
      </c>
      <c r="M124" s="52">
        <f t="shared" si="27"/>
        <v>820</v>
      </c>
      <c r="N124" s="62">
        <f t="shared" si="27"/>
        <v>21946</v>
      </c>
    </row>
    <row r="125" spans="1:14">
      <c r="A125" s="65">
        <f t="shared" si="28"/>
        <v>35186</v>
      </c>
      <c r="B125" s="52">
        <f t="shared" ref="B125:K125" si="40">B55-B90</f>
        <v>-9506</v>
      </c>
      <c r="C125" s="52">
        <f t="shared" si="40"/>
        <v>392</v>
      </c>
      <c r="D125" s="52">
        <f t="shared" si="40"/>
        <v>3992</v>
      </c>
      <c r="E125" s="52">
        <f t="shared" si="40"/>
        <v>1012</v>
      </c>
      <c r="F125" s="52">
        <f t="shared" si="40"/>
        <v>405</v>
      </c>
      <c r="G125" s="52">
        <f t="shared" si="40"/>
        <v>2045</v>
      </c>
      <c r="H125" s="52">
        <f t="shared" si="40"/>
        <v>2515</v>
      </c>
      <c r="I125" s="52">
        <f t="shared" si="40"/>
        <v>3569</v>
      </c>
      <c r="J125" s="52">
        <f t="shared" si="40"/>
        <v>829</v>
      </c>
      <c r="K125" s="52">
        <f t="shared" si="40"/>
        <v>1853</v>
      </c>
      <c r="L125" s="52">
        <f t="shared" si="27"/>
        <v>3380</v>
      </c>
      <c r="M125" s="52">
        <f t="shared" si="27"/>
        <v>943</v>
      </c>
      <c r="N125" s="62">
        <f t="shared" si="27"/>
        <v>30109</v>
      </c>
    </row>
    <row r="126" spans="1:14">
      <c r="A126" s="65">
        <f t="shared" si="28"/>
        <v>35551</v>
      </c>
      <c r="B126" s="52">
        <f t="shared" ref="B126:K126" si="41">B56-B91</f>
        <v>-12664</v>
      </c>
      <c r="C126" s="52">
        <f t="shared" si="41"/>
        <v>559</v>
      </c>
      <c r="D126" s="52">
        <f t="shared" si="41"/>
        <v>3403</v>
      </c>
      <c r="E126" s="52">
        <f t="shared" si="41"/>
        <v>1182</v>
      </c>
      <c r="F126" s="52">
        <f t="shared" si="41"/>
        <v>399</v>
      </c>
      <c r="G126" s="52">
        <f t="shared" si="41"/>
        <v>2010</v>
      </c>
      <c r="H126" s="52">
        <f t="shared" si="41"/>
        <v>2460</v>
      </c>
      <c r="I126" s="52">
        <f t="shared" si="41"/>
        <v>1663</v>
      </c>
      <c r="J126" s="52">
        <f t="shared" si="41"/>
        <v>665</v>
      </c>
      <c r="K126" s="52">
        <f t="shared" si="41"/>
        <v>2657</v>
      </c>
      <c r="L126" s="52">
        <f t="shared" si="27"/>
        <v>1223</v>
      </c>
      <c r="M126" s="52">
        <f t="shared" si="27"/>
        <v>194</v>
      </c>
      <c r="N126" s="62">
        <f t="shared" si="27"/>
        <v>17515</v>
      </c>
    </row>
    <row r="127" spans="1:14">
      <c r="A127" s="65">
        <f t="shared" si="28"/>
        <v>35916</v>
      </c>
      <c r="B127" s="52">
        <f t="shared" ref="B127:K127" si="42">B57-B92</f>
        <v>-14795</v>
      </c>
      <c r="C127" s="52">
        <f t="shared" si="42"/>
        <v>191</v>
      </c>
      <c r="D127" s="52">
        <f t="shared" si="42"/>
        <v>2487</v>
      </c>
      <c r="E127" s="52">
        <f t="shared" si="42"/>
        <v>979</v>
      </c>
      <c r="F127" s="52">
        <f t="shared" si="42"/>
        <v>285</v>
      </c>
      <c r="G127" s="52">
        <f t="shared" si="42"/>
        <v>1184</v>
      </c>
      <c r="H127" s="52">
        <f t="shared" si="42"/>
        <v>2178</v>
      </c>
      <c r="I127" s="52">
        <f t="shared" si="42"/>
        <v>62</v>
      </c>
      <c r="J127" s="52">
        <f t="shared" si="42"/>
        <v>482</v>
      </c>
      <c r="K127" s="52">
        <f t="shared" si="42"/>
        <v>2384</v>
      </c>
      <c r="L127" s="52">
        <f t="shared" si="27"/>
        <v>-1941</v>
      </c>
      <c r="M127" s="52">
        <f t="shared" si="27"/>
        <v>-435</v>
      </c>
      <c r="N127" s="62">
        <f t="shared" si="27"/>
        <v>1056</v>
      </c>
    </row>
    <row r="128" spans="1:14">
      <c r="A128" s="65">
        <f t="shared" si="28"/>
        <v>36281</v>
      </c>
      <c r="B128" s="52">
        <f t="shared" ref="B128:K128" si="43">B58-B93</f>
        <v>-21548</v>
      </c>
      <c r="C128" s="52">
        <f t="shared" si="43"/>
        <v>-212</v>
      </c>
      <c r="D128" s="52">
        <f t="shared" si="43"/>
        <v>2597</v>
      </c>
      <c r="E128" s="52">
        <f t="shared" si="43"/>
        <v>936</v>
      </c>
      <c r="F128" s="52">
        <f t="shared" si="43"/>
        <v>147</v>
      </c>
      <c r="G128" s="52">
        <f t="shared" si="43"/>
        <v>1221</v>
      </c>
      <c r="H128" s="52">
        <f t="shared" si="43"/>
        <v>2211</v>
      </c>
      <c r="I128" s="52">
        <f t="shared" si="43"/>
        <v>9</v>
      </c>
      <c r="J128" s="52">
        <f t="shared" si="43"/>
        <v>388</v>
      </c>
      <c r="K128" s="52">
        <f t="shared" si="43"/>
        <v>2176</v>
      </c>
      <c r="L128" s="52">
        <f t="shared" si="27"/>
        <v>-4840</v>
      </c>
      <c r="M128" s="52">
        <f t="shared" si="27"/>
        <v>-578</v>
      </c>
      <c r="N128" s="62">
        <f t="shared" si="27"/>
        <v>-11343</v>
      </c>
    </row>
    <row r="129" spans="1:14">
      <c r="A129" s="65">
        <f t="shared" si="28"/>
        <v>36647</v>
      </c>
      <c r="B129" s="52">
        <f t="shared" ref="B129:K129" si="44">B59-B94</f>
        <v>-25162</v>
      </c>
      <c r="C129" s="52">
        <f t="shared" si="44"/>
        <v>20</v>
      </c>
      <c r="D129" s="52">
        <f t="shared" si="44"/>
        <v>4061</v>
      </c>
      <c r="E129" s="52">
        <f t="shared" si="44"/>
        <v>1147</v>
      </c>
      <c r="F129" s="52">
        <f t="shared" si="44"/>
        <v>142</v>
      </c>
      <c r="G129" s="52">
        <f t="shared" si="44"/>
        <v>1785</v>
      </c>
      <c r="H129" s="52">
        <f t="shared" si="44"/>
        <v>1993</v>
      </c>
      <c r="I129" s="52">
        <f t="shared" si="44"/>
        <v>44</v>
      </c>
      <c r="J129" s="52">
        <f t="shared" si="44"/>
        <v>457</v>
      </c>
      <c r="K129" s="52">
        <f t="shared" si="44"/>
        <v>2098</v>
      </c>
      <c r="L129" s="52">
        <f t="shared" si="27"/>
        <v>-426</v>
      </c>
      <c r="M129" s="52">
        <f t="shared" si="27"/>
        <v>-615</v>
      </c>
      <c r="N129" s="62">
        <f t="shared" si="27"/>
        <v>-9063</v>
      </c>
    </row>
    <row r="130" spans="1:14">
      <c r="A130" s="65">
        <f t="shared" si="28"/>
        <v>37012</v>
      </c>
      <c r="B130" s="52">
        <f t="shared" ref="B130:K130" si="45">B60-B95</f>
        <v>-31832</v>
      </c>
      <c r="C130" s="52">
        <f t="shared" si="45"/>
        <v>-282</v>
      </c>
      <c r="D130" s="52">
        <f t="shared" si="45"/>
        <v>6839</v>
      </c>
      <c r="E130" s="52">
        <f t="shared" si="45"/>
        <v>1951</v>
      </c>
      <c r="F130" s="52">
        <f t="shared" si="45"/>
        <v>151</v>
      </c>
      <c r="G130" s="52">
        <f t="shared" si="45"/>
        <v>2762</v>
      </c>
      <c r="H130" s="52">
        <f t="shared" si="45"/>
        <v>1673</v>
      </c>
      <c r="I130" s="52">
        <f t="shared" si="45"/>
        <v>323</v>
      </c>
      <c r="J130" s="52">
        <f t="shared" si="45"/>
        <v>539</v>
      </c>
      <c r="K130" s="52">
        <f t="shared" si="45"/>
        <v>2297</v>
      </c>
      <c r="L130" s="52">
        <f t="shared" si="27"/>
        <v>-993</v>
      </c>
      <c r="M130" s="52">
        <f t="shared" si="27"/>
        <v>-933</v>
      </c>
      <c r="N130" s="62">
        <f t="shared" si="27"/>
        <v>-11114</v>
      </c>
    </row>
    <row r="131" spans="1:14">
      <c r="A131" s="65">
        <f t="shared" si="28"/>
        <v>37377</v>
      </c>
      <c r="B131" s="52">
        <f t="shared" ref="B131:K131" si="46">B61-B96</f>
        <v>-13638</v>
      </c>
      <c r="C131" s="52">
        <f t="shared" si="46"/>
        <v>-24</v>
      </c>
      <c r="D131" s="52">
        <f t="shared" si="46"/>
        <v>13505</v>
      </c>
      <c r="E131" s="52">
        <f t="shared" si="46"/>
        <v>2368</v>
      </c>
      <c r="F131" s="52">
        <f t="shared" si="46"/>
        <v>429</v>
      </c>
      <c r="G131" s="52">
        <f t="shared" si="46"/>
        <v>5494</v>
      </c>
      <c r="H131" s="52">
        <f t="shared" si="46"/>
        <v>2323</v>
      </c>
      <c r="I131" s="52">
        <f t="shared" si="46"/>
        <v>1873</v>
      </c>
      <c r="J131" s="52">
        <f t="shared" si="46"/>
        <v>842</v>
      </c>
      <c r="K131" s="52">
        <f t="shared" si="46"/>
        <v>3153</v>
      </c>
      <c r="L131" s="52">
        <f t="shared" si="27"/>
        <v>4496</v>
      </c>
      <c r="M131" s="52">
        <f t="shared" si="27"/>
        <v>315</v>
      </c>
      <c r="N131" s="62">
        <f t="shared" si="27"/>
        <v>31231</v>
      </c>
    </row>
    <row r="132" spans="1:14">
      <c r="A132" s="65">
        <f t="shared" si="28"/>
        <v>37742</v>
      </c>
      <c r="B132" s="52">
        <f t="shared" ref="B132:K132" si="47">B62-B97</f>
        <v>-10219</v>
      </c>
      <c r="C132" s="52">
        <f t="shared" si="47"/>
        <v>257</v>
      </c>
      <c r="D132" s="52">
        <f t="shared" si="47"/>
        <v>15171</v>
      </c>
      <c r="E132" s="52">
        <f t="shared" si="47"/>
        <v>1870</v>
      </c>
      <c r="F132" s="52">
        <f t="shared" si="47"/>
        <v>580</v>
      </c>
      <c r="G132" s="52">
        <f t="shared" si="47"/>
        <v>6239</v>
      </c>
      <c r="H132" s="52">
        <f t="shared" si="47"/>
        <v>2317</v>
      </c>
      <c r="I132" s="52">
        <f t="shared" si="47"/>
        <v>2097</v>
      </c>
      <c r="J132" s="52">
        <f t="shared" si="47"/>
        <v>978</v>
      </c>
      <c r="K132" s="52">
        <f t="shared" si="47"/>
        <v>2224</v>
      </c>
      <c r="L132" s="52">
        <f t="shared" si="27"/>
        <v>8041</v>
      </c>
      <c r="M132" s="52">
        <f t="shared" si="27"/>
        <v>1047</v>
      </c>
      <c r="N132" s="62">
        <f t="shared" si="27"/>
        <v>42541</v>
      </c>
    </row>
    <row r="133" spans="1:14">
      <c r="A133" s="65">
        <f t="shared" si="28"/>
        <v>38108</v>
      </c>
      <c r="B133" s="52">
        <f t="shared" ref="B133:K133" si="48">B63-B98</f>
        <v>-11908</v>
      </c>
      <c r="C133" s="52">
        <f t="shared" si="48"/>
        <v>206</v>
      </c>
      <c r="D133" s="52">
        <f t="shared" si="48"/>
        <v>6114</v>
      </c>
      <c r="E133" s="52">
        <f t="shared" si="48"/>
        <v>1654</v>
      </c>
      <c r="F133" s="52">
        <f t="shared" si="48"/>
        <v>725</v>
      </c>
      <c r="G133" s="52">
        <f t="shared" si="48"/>
        <v>3688</v>
      </c>
      <c r="H133" s="52">
        <f t="shared" si="48"/>
        <v>1954</v>
      </c>
      <c r="I133" s="52">
        <f t="shared" si="48"/>
        <v>-48</v>
      </c>
      <c r="J133" s="52">
        <f t="shared" si="48"/>
        <v>512</v>
      </c>
      <c r="K133" s="52">
        <f t="shared" si="48"/>
        <v>1190</v>
      </c>
      <c r="L133" s="52">
        <f t="shared" ref="L133:N146" si="49">L63-L98</f>
        <v>9678</v>
      </c>
      <c r="M133" s="52">
        <f t="shared" si="49"/>
        <v>1065</v>
      </c>
      <c r="N133" s="62">
        <f t="shared" si="49"/>
        <v>23983</v>
      </c>
    </row>
    <row r="134" spans="1:14">
      <c r="A134" s="65">
        <f t="shared" si="28"/>
        <v>38473</v>
      </c>
      <c r="B134" s="52">
        <f t="shared" ref="B134:K134" si="50">B64-B99</f>
        <v>-18847</v>
      </c>
      <c r="C134" s="52">
        <f t="shared" si="50"/>
        <v>234</v>
      </c>
      <c r="D134" s="52">
        <f t="shared" si="50"/>
        <v>1295</v>
      </c>
      <c r="E134" s="52">
        <f t="shared" si="50"/>
        <v>2072</v>
      </c>
      <c r="F134" s="52">
        <f t="shared" si="50"/>
        <v>1187</v>
      </c>
      <c r="G134" s="52">
        <f t="shared" si="50"/>
        <v>2100</v>
      </c>
      <c r="H134" s="52">
        <f t="shared" si="50"/>
        <v>1830</v>
      </c>
      <c r="I134" s="52">
        <f t="shared" si="50"/>
        <v>-1017</v>
      </c>
      <c r="J134" s="52">
        <f t="shared" si="50"/>
        <v>575</v>
      </c>
      <c r="K134" s="52">
        <f t="shared" si="50"/>
        <v>974</v>
      </c>
      <c r="L134" s="52">
        <f t="shared" si="49"/>
        <v>9295</v>
      </c>
      <c r="M134" s="52">
        <f t="shared" si="49"/>
        <v>1025</v>
      </c>
      <c r="N134" s="62">
        <f t="shared" si="49"/>
        <v>8799</v>
      </c>
    </row>
    <row r="135" spans="1:14">
      <c r="A135" s="65">
        <f t="shared" si="28"/>
        <v>38838</v>
      </c>
      <c r="B135" s="52">
        <f t="shared" ref="B135:K135" si="51">B65-B100</f>
        <v>-20361</v>
      </c>
      <c r="C135" s="52">
        <f t="shared" si="51"/>
        <v>29</v>
      </c>
      <c r="D135" s="52">
        <f t="shared" si="51"/>
        <v>1276</v>
      </c>
      <c r="E135" s="52">
        <f t="shared" si="51"/>
        <v>2316</v>
      </c>
      <c r="F135" s="52">
        <f t="shared" si="51"/>
        <v>1378</v>
      </c>
      <c r="G135" s="52">
        <f t="shared" si="51"/>
        <v>1970</v>
      </c>
      <c r="H135" s="52">
        <f t="shared" si="51"/>
        <v>1762</v>
      </c>
      <c r="I135" s="52">
        <f t="shared" si="51"/>
        <v>-516</v>
      </c>
      <c r="J135" s="52">
        <f t="shared" si="51"/>
        <v>1194</v>
      </c>
      <c r="K135" s="52">
        <f t="shared" si="51"/>
        <v>1299</v>
      </c>
      <c r="L135" s="52">
        <f t="shared" si="49"/>
        <v>10396</v>
      </c>
      <c r="M135" s="52">
        <f t="shared" si="49"/>
        <v>1011</v>
      </c>
      <c r="N135" s="62">
        <f t="shared" si="49"/>
        <v>10192</v>
      </c>
    </row>
    <row r="136" spans="1:14">
      <c r="A136" s="65">
        <f t="shared" si="28"/>
        <v>39203</v>
      </c>
      <c r="B136" s="52">
        <f t="shared" ref="B136:K136" si="52">B66-B101</f>
        <v>-24453</v>
      </c>
      <c r="C136" s="52">
        <f t="shared" si="52"/>
        <v>110</v>
      </c>
      <c r="D136" s="52">
        <f t="shared" si="52"/>
        <v>1567</v>
      </c>
      <c r="E136" s="52">
        <f t="shared" si="52"/>
        <v>2321</v>
      </c>
      <c r="F136" s="52">
        <f t="shared" si="52"/>
        <v>1592</v>
      </c>
      <c r="G136" s="52">
        <f t="shared" si="52"/>
        <v>2694</v>
      </c>
      <c r="H136" s="52">
        <f t="shared" si="52"/>
        <v>1425</v>
      </c>
      <c r="I136" s="52">
        <f t="shared" si="52"/>
        <v>365</v>
      </c>
      <c r="J136" s="52">
        <f t="shared" si="52"/>
        <v>2957</v>
      </c>
      <c r="K136" s="52">
        <f t="shared" si="52"/>
        <v>1613</v>
      </c>
      <c r="L136" s="52">
        <f t="shared" si="49"/>
        <v>9668</v>
      </c>
      <c r="M136" s="52">
        <f t="shared" si="49"/>
        <v>1129</v>
      </c>
      <c r="N136" s="62">
        <f t="shared" si="49"/>
        <v>10682</v>
      </c>
    </row>
    <row r="137" spans="1:14">
      <c r="A137" s="65">
        <f t="shared" si="28"/>
        <v>39569</v>
      </c>
      <c r="B137" s="52">
        <f t="shared" ref="B137:K137" si="53">B67-B102</f>
        <v>-31194</v>
      </c>
      <c r="C137" s="52">
        <f t="shared" si="53"/>
        <v>61</v>
      </c>
      <c r="D137" s="52">
        <f t="shared" si="53"/>
        <v>2059</v>
      </c>
      <c r="E137" s="52">
        <f t="shared" si="53"/>
        <v>2599</v>
      </c>
      <c r="F137" s="52">
        <f t="shared" si="53"/>
        <v>1601</v>
      </c>
      <c r="G137" s="52">
        <f t="shared" si="53"/>
        <v>4318</v>
      </c>
      <c r="H137" s="52">
        <f t="shared" si="53"/>
        <v>1244</v>
      </c>
      <c r="I137" s="52">
        <f t="shared" si="53"/>
        <v>-19</v>
      </c>
      <c r="J137" s="52">
        <f t="shared" si="53"/>
        <v>3361</v>
      </c>
      <c r="K137" s="52">
        <f t="shared" si="53"/>
        <v>2332</v>
      </c>
      <c r="L137" s="52">
        <f t="shared" si="49"/>
        <v>7256</v>
      </c>
      <c r="M137" s="52">
        <f t="shared" si="49"/>
        <v>965</v>
      </c>
      <c r="N137" s="62">
        <f t="shared" si="49"/>
        <v>4931</v>
      </c>
    </row>
    <row r="138" spans="1:14">
      <c r="A138" s="65">
        <f t="shared" si="28"/>
        <v>39934</v>
      </c>
      <c r="B138" s="52">
        <f t="shared" ref="B138:K138" si="54">B68-B103</f>
        <v>-30456</v>
      </c>
      <c r="C138" s="52">
        <f t="shared" si="54"/>
        <v>42</v>
      </c>
      <c r="D138" s="52">
        <f t="shared" si="54"/>
        <v>3289</v>
      </c>
      <c r="E138" s="52">
        <f t="shared" si="54"/>
        <v>3078</v>
      </c>
      <c r="F138" s="52">
        <f t="shared" si="54"/>
        <v>1498</v>
      </c>
      <c r="G138" s="52">
        <f t="shared" si="54"/>
        <v>6031</v>
      </c>
      <c r="H138" s="52">
        <f t="shared" si="54"/>
        <v>1052</v>
      </c>
      <c r="I138" s="52">
        <f t="shared" si="54"/>
        <v>-114</v>
      </c>
      <c r="J138" s="52">
        <f t="shared" si="54"/>
        <v>3491</v>
      </c>
      <c r="K138" s="52">
        <f t="shared" si="54"/>
        <v>2484</v>
      </c>
      <c r="L138" s="52">
        <f t="shared" si="49"/>
        <v>8931</v>
      </c>
      <c r="M138" s="52">
        <f t="shared" si="49"/>
        <v>1041</v>
      </c>
      <c r="N138" s="62">
        <f t="shared" si="49"/>
        <v>11202</v>
      </c>
    </row>
    <row r="139" spans="1:14">
      <c r="A139" s="65">
        <f t="shared" si="28"/>
        <v>40299</v>
      </c>
      <c r="B139" s="52">
        <f t="shared" ref="B139:K139" si="55">B69-B104</f>
        <v>-15243</v>
      </c>
      <c r="C139" s="52">
        <f t="shared" si="55"/>
        <v>157</v>
      </c>
      <c r="D139" s="52">
        <f t="shared" si="55"/>
        <v>3650</v>
      </c>
      <c r="E139" s="52">
        <f t="shared" si="55"/>
        <v>1121</v>
      </c>
      <c r="F139" s="52">
        <f t="shared" si="55"/>
        <v>1509</v>
      </c>
      <c r="G139" s="52">
        <f t="shared" si="55"/>
        <v>5532</v>
      </c>
      <c r="H139" s="52">
        <f t="shared" si="55"/>
        <v>831</v>
      </c>
      <c r="I139" s="52">
        <f t="shared" si="55"/>
        <v>-187</v>
      </c>
      <c r="J139" s="52">
        <f t="shared" si="55"/>
        <v>1625</v>
      </c>
      <c r="K139" s="52">
        <f t="shared" si="55"/>
        <v>604</v>
      </c>
      <c r="L139" s="52">
        <f t="shared" si="49"/>
        <v>7575</v>
      </c>
      <c r="M139" s="52">
        <f t="shared" si="49"/>
        <v>997</v>
      </c>
      <c r="N139" s="62">
        <f t="shared" si="49"/>
        <v>17967</v>
      </c>
    </row>
    <row r="140" spans="1:14">
      <c r="A140" s="65">
        <f t="shared" si="28"/>
        <v>40664</v>
      </c>
      <c r="B140" s="52">
        <f t="shared" ref="B140:K140" si="56">B70-B105</f>
        <v>-28598</v>
      </c>
      <c r="C140" s="52">
        <f t="shared" si="56"/>
        <v>444</v>
      </c>
      <c r="D140" s="52">
        <f t="shared" si="56"/>
        <v>4113</v>
      </c>
      <c r="E140" s="52">
        <f t="shared" si="56"/>
        <v>503</v>
      </c>
      <c r="F140" s="52">
        <f t="shared" si="56"/>
        <v>1312</v>
      </c>
      <c r="G140" s="52">
        <f t="shared" si="56"/>
        <v>5974</v>
      </c>
      <c r="H140" s="52">
        <f t="shared" si="56"/>
        <v>891</v>
      </c>
      <c r="I140" s="52">
        <f t="shared" si="56"/>
        <v>-325</v>
      </c>
      <c r="J140" s="52">
        <f t="shared" si="56"/>
        <v>1703</v>
      </c>
      <c r="K140" s="52">
        <f t="shared" si="56"/>
        <v>660</v>
      </c>
      <c r="L140" s="52">
        <f t="shared" si="49"/>
        <v>5037</v>
      </c>
      <c r="M140" s="52">
        <f t="shared" si="49"/>
        <v>1074</v>
      </c>
      <c r="N140" s="62">
        <f t="shared" si="49"/>
        <v>4625</v>
      </c>
    </row>
    <row r="141" spans="1:14">
      <c r="A141" s="65">
        <f t="shared" si="28"/>
        <v>41030</v>
      </c>
      <c r="B141" s="52">
        <f t="shared" ref="B141:K141" si="57">B71-B106</f>
        <v>-39622</v>
      </c>
      <c r="C141" s="52">
        <f t="shared" si="57"/>
        <v>137</v>
      </c>
      <c r="D141" s="52">
        <f t="shared" si="57"/>
        <v>5013</v>
      </c>
      <c r="E141" s="52">
        <f t="shared" si="57"/>
        <v>592</v>
      </c>
      <c r="F141" s="52">
        <f t="shared" si="57"/>
        <v>1518</v>
      </c>
      <c r="G141" s="52">
        <f t="shared" si="57"/>
        <v>5179</v>
      </c>
      <c r="H141" s="52">
        <f t="shared" si="57"/>
        <v>964</v>
      </c>
      <c r="I141" s="52">
        <f t="shared" si="57"/>
        <v>-397</v>
      </c>
      <c r="J141" s="52">
        <f t="shared" si="57"/>
        <v>2064</v>
      </c>
      <c r="K141" s="52">
        <f t="shared" si="57"/>
        <v>759</v>
      </c>
      <c r="L141" s="52">
        <f t="shared" si="49"/>
        <v>5516</v>
      </c>
      <c r="M141" s="52">
        <f t="shared" si="49"/>
        <v>794</v>
      </c>
      <c r="N141" s="62">
        <f t="shared" si="49"/>
        <v>-3653</v>
      </c>
    </row>
    <row r="142" spans="1:14">
      <c r="A142" s="65">
        <f t="shared" si="28"/>
        <v>41395</v>
      </c>
      <c r="B142" s="52">
        <f t="shared" ref="B142:K142" si="58">B72-B107</f>
        <v>-32862</v>
      </c>
      <c r="C142" s="52">
        <f t="shared" si="58"/>
        <v>197</v>
      </c>
      <c r="D142" s="52">
        <f t="shared" si="58"/>
        <v>5399</v>
      </c>
      <c r="E142" s="52">
        <f t="shared" si="58"/>
        <v>702</v>
      </c>
      <c r="F142" s="52">
        <f t="shared" si="58"/>
        <v>1852</v>
      </c>
      <c r="G142" s="52">
        <f t="shared" si="58"/>
        <v>5063</v>
      </c>
      <c r="H142" s="52">
        <f t="shared" si="58"/>
        <v>906</v>
      </c>
      <c r="I142" s="52">
        <f t="shared" si="58"/>
        <v>115</v>
      </c>
      <c r="J142" s="52">
        <f t="shared" si="58"/>
        <v>1982</v>
      </c>
      <c r="K142" s="52">
        <f t="shared" si="58"/>
        <v>762</v>
      </c>
      <c r="L142" s="52">
        <f t="shared" si="49"/>
        <v>6317</v>
      </c>
      <c r="M142" s="52">
        <f t="shared" si="49"/>
        <v>848</v>
      </c>
      <c r="N142" s="62">
        <f t="shared" si="49"/>
        <v>6242</v>
      </c>
    </row>
    <row r="143" spans="1:14">
      <c r="A143" s="65">
        <f t="shared" si="28"/>
        <v>41760</v>
      </c>
      <c r="B143" s="52">
        <f t="shared" ref="B143:K143" si="59">B73-B108</f>
        <v>-9713</v>
      </c>
      <c r="C143" s="52">
        <f t="shared" si="59"/>
        <v>282</v>
      </c>
      <c r="D143" s="52">
        <f t="shared" si="59"/>
        <v>6325</v>
      </c>
      <c r="E143" s="52">
        <f t="shared" si="59"/>
        <v>877</v>
      </c>
      <c r="F143" s="52">
        <f t="shared" si="59"/>
        <v>2303</v>
      </c>
      <c r="G143" s="52">
        <f t="shared" si="59"/>
        <v>6585</v>
      </c>
      <c r="H143" s="52">
        <f t="shared" si="59"/>
        <v>1021</v>
      </c>
      <c r="I143" s="52">
        <f t="shared" si="59"/>
        <v>425</v>
      </c>
      <c r="J143" s="52">
        <f t="shared" si="59"/>
        <v>2821</v>
      </c>
      <c r="K143" s="52">
        <f t="shared" si="59"/>
        <v>1180</v>
      </c>
      <c r="L143" s="52">
        <f t="shared" si="49"/>
        <v>5719</v>
      </c>
      <c r="M143" s="52">
        <f t="shared" si="49"/>
        <v>915</v>
      </c>
      <c r="N143" s="62">
        <f t="shared" si="49"/>
        <v>36397</v>
      </c>
    </row>
    <row r="144" spans="1:14">
      <c r="A144" s="65">
        <f t="shared" si="28"/>
        <v>42125</v>
      </c>
      <c r="B144" s="52">
        <f t="shared" ref="B144:K144" si="60">B74-B109</f>
        <v>-1382</v>
      </c>
      <c r="C144" s="52">
        <f t="shared" si="60"/>
        <v>769</v>
      </c>
      <c r="D144" s="52">
        <f t="shared" si="60"/>
        <v>7745</v>
      </c>
      <c r="E144" s="52">
        <f t="shared" si="60"/>
        <v>1016</v>
      </c>
      <c r="F144" s="52">
        <f t="shared" si="60"/>
        <v>2741</v>
      </c>
      <c r="G144" s="52">
        <f t="shared" si="60"/>
        <v>12098</v>
      </c>
      <c r="H144" s="52">
        <f t="shared" si="60"/>
        <v>1246</v>
      </c>
      <c r="I144" s="52">
        <f t="shared" si="60"/>
        <v>927</v>
      </c>
      <c r="J144" s="52">
        <f t="shared" si="60"/>
        <v>4192</v>
      </c>
      <c r="K144" s="52">
        <f t="shared" si="60"/>
        <v>1604</v>
      </c>
      <c r="L144" s="52">
        <f t="shared" si="49"/>
        <v>4473</v>
      </c>
      <c r="M144" s="52">
        <f t="shared" si="49"/>
        <v>990</v>
      </c>
      <c r="N144" s="62">
        <f t="shared" si="49"/>
        <v>57822</v>
      </c>
    </row>
    <row r="145" spans="1:14">
      <c r="A145" s="65">
        <f t="shared" si="28"/>
        <v>42491</v>
      </c>
      <c r="B145" s="52">
        <f t="shared" ref="B145:K145" si="61">B75-B110</f>
        <v>1739</v>
      </c>
      <c r="C145" s="52">
        <f t="shared" si="61"/>
        <v>1029</v>
      </c>
      <c r="D145" s="52">
        <f t="shared" si="61"/>
        <v>9667</v>
      </c>
      <c r="E145" s="52">
        <f t="shared" si="61"/>
        <v>1336</v>
      </c>
      <c r="F145" s="52">
        <f t="shared" si="61"/>
        <v>3033</v>
      </c>
      <c r="G145" s="52">
        <f t="shared" si="61"/>
        <v>12274</v>
      </c>
      <c r="H145" s="52">
        <f t="shared" si="61"/>
        <v>1384</v>
      </c>
      <c r="I145" s="52">
        <f t="shared" si="61"/>
        <v>1240</v>
      </c>
      <c r="J145" s="52">
        <f t="shared" si="61"/>
        <v>5142</v>
      </c>
      <c r="K145" s="52">
        <f t="shared" si="61"/>
        <v>2928</v>
      </c>
      <c r="L145" s="52">
        <f t="shared" si="49"/>
        <v>3942</v>
      </c>
      <c r="M145" s="52">
        <f t="shared" si="49"/>
        <v>1082</v>
      </c>
      <c r="N145" s="62">
        <f t="shared" si="49"/>
        <v>68432</v>
      </c>
    </row>
    <row r="146" spans="1:14">
      <c r="A146" s="65">
        <f t="shared" si="28"/>
        <v>42856</v>
      </c>
      <c r="B146" s="54">
        <f t="shared" ref="B146:K146" si="62">B76-B111</f>
        <v>790</v>
      </c>
      <c r="C146" s="54">
        <f t="shared" si="62"/>
        <v>432</v>
      </c>
      <c r="D146" s="54">
        <f t="shared" si="62"/>
        <v>10218</v>
      </c>
      <c r="E146" s="54">
        <f t="shared" si="62"/>
        <v>1547</v>
      </c>
      <c r="F146" s="54">
        <f t="shared" si="62"/>
        <v>3375</v>
      </c>
      <c r="G146" s="54">
        <f t="shared" si="62"/>
        <v>7593</v>
      </c>
      <c r="H146" s="54">
        <f t="shared" si="62"/>
        <v>1403</v>
      </c>
      <c r="I146" s="54">
        <f t="shared" si="62"/>
        <v>1886</v>
      </c>
      <c r="J146" s="54">
        <f t="shared" si="62"/>
        <v>4539</v>
      </c>
      <c r="K146" s="54">
        <f t="shared" si="62"/>
        <v>4729</v>
      </c>
      <c r="L146" s="54">
        <f t="shared" si="49"/>
        <v>6534</v>
      </c>
      <c r="M146" s="54">
        <f t="shared" si="49"/>
        <v>1676</v>
      </c>
      <c r="N146" s="63">
        <f t="shared" si="49"/>
        <v>71964</v>
      </c>
    </row>
    <row r="147" spans="1:14">
      <c r="A147" s="68"/>
    </row>
  </sheetData>
  <mergeCells count="2">
    <mergeCell ref="B40:N40"/>
    <mergeCell ref="O40:Z4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T124"/>
  <sheetViews>
    <sheetView showGridLines="0" zoomScale="70" zoomScaleNormal="70" zoomScalePageLayoutView="60" workbookViewId="0">
      <pane xSplit="1" ySplit="49" topLeftCell="L53" activePane="bottomRight" state="frozen"/>
      <selection pane="topRight" activeCell="B1" sqref="B1"/>
      <selection pane="bottomLeft" activeCell="A50" sqref="A50"/>
      <selection pane="bottomRight" activeCell="D124" sqref="D124"/>
    </sheetView>
  </sheetViews>
  <sheetFormatPr defaultColWidth="8.75" defaultRowHeight="12.75"/>
  <cols>
    <col min="1" max="1" width="9" customWidth="1"/>
    <col min="2" max="2" width="12.75" bestFit="1" customWidth="1"/>
    <col min="11" max="11" width="10" customWidth="1"/>
    <col min="19" max="19" width="10" customWidth="1"/>
  </cols>
  <sheetData>
    <row r="1" spans="1:6" s="1" customFormat="1" ht="21" thickBot="1">
      <c r="A1" s="15" t="s">
        <v>52</v>
      </c>
      <c r="F1" s="9"/>
    </row>
    <row r="2" spans="1:6" ht="13.5" thickTop="1">
      <c r="A2" s="16" t="s">
        <v>71</v>
      </c>
      <c r="F2" s="7"/>
    </row>
    <row r="3" spans="1:6">
      <c r="A3" s="16"/>
      <c r="F3" s="7"/>
    </row>
    <row r="4" spans="1:6">
      <c r="A4" s="16"/>
      <c r="F4" s="7"/>
    </row>
    <row r="5" spans="1:6">
      <c r="A5" s="16"/>
      <c r="F5" s="7"/>
    </row>
    <row r="6" spans="1:6">
      <c r="A6" s="16"/>
      <c r="F6" s="7"/>
    </row>
    <row r="7" spans="1:6">
      <c r="A7" s="16"/>
      <c r="F7" s="7"/>
    </row>
    <row r="8" spans="1:6">
      <c r="A8" s="16"/>
      <c r="F8" s="7"/>
    </row>
    <row r="9" spans="1:6">
      <c r="A9" s="16"/>
      <c r="F9" s="7"/>
    </row>
    <row r="10" spans="1:6">
      <c r="A10" s="16"/>
      <c r="F10" s="7"/>
    </row>
    <row r="11" spans="1:6">
      <c r="A11" s="16"/>
      <c r="F11" s="7"/>
    </row>
    <row r="12" spans="1:6">
      <c r="A12" s="16"/>
      <c r="F12" s="7"/>
    </row>
    <row r="13" spans="1:6">
      <c r="A13" s="16"/>
      <c r="F13" s="7"/>
    </row>
    <row r="14" spans="1:6">
      <c r="A14" s="16"/>
      <c r="F14" s="7"/>
    </row>
    <row r="15" spans="1:6">
      <c r="A15" s="16"/>
      <c r="F15" s="7"/>
    </row>
    <row r="16" spans="1:6">
      <c r="A16" s="16"/>
      <c r="F16" s="7"/>
    </row>
    <row r="17" spans="1:6">
      <c r="A17" s="16"/>
      <c r="F17" s="7"/>
    </row>
    <row r="18" spans="1:6">
      <c r="A18" s="16"/>
      <c r="F18" s="7"/>
    </row>
    <row r="19" spans="1:6">
      <c r="A19" s="16"/>
      <c r="F19" s="7"/>
    </row>
    <row r="20" spans="1:6">
      <c r="A20" s="16"/>
      <c r="F20" s="7"/>
    </row>
    <row r="21" spans="1:6">
      <c r="A21" s="16"/>
      <c r="F21" s="7"/>
    </row>
    <row r="22" spans="1:6">
      <c r="A22" s="16"/>
      <c r="F22" s="7"/>
    </row>
    <row r="23" spans="1:6">
      <c r="A23" s="16"/>
      <c r="F23" s="7"/>
    </row>
    <row r="24" spans="1:6">
      <c r="A24" s="16"/>
      <c r="F24" s="7"/>
    </row>
    <row r="25" spans="1:6">
      <c r="A25" s="16"/>
      <c r="F25" s="7"/>
    </row>
    <row r="26" spans="1:6">
      <c r="A26" s="16"/>
      <c r="F26" s="7"/>
    </row>
    <row r="27" spans="1:6">
      <c r="A27" s="16"/>
      <c r="F27" s="7"/>
    </row>
    <row r="28" spans="1:6">
      <c r="A28" s="16"/>
      <c r="F28" s="7"/>
    </row>
    <row r="29" spans="1:6">
      <c r="A29" s="16"/>
      <c r="F29" s="7"/>
    </row>
    <row r="30" spans="1:6">
      <c r="A30" s="16"/>
      <c r="F30" s="7"/>
    </row>
    <row r="31" spans="1:6">
      <c r="A31" s="16"/>
      <c r="F31" s="7"/>
    </row>
    <row r="32" spans="1:6">
      <c r="A32" s="16"/>
      <c r="F32" s="7"/>
    </row>
    <row r="33" spans="1:46">
      <c r="A33" s="16"/>
      <c r="F33" s="7"/>
    </row>
    <row r="34" spans="1:46">
      <c r="A34" s="16"/>
      <c r="F34" s="7"/>
    </row>
    <row r="35" spans="1:46">
      <c r="A35" s="16"/>
      <c r="F35" s="7"/>
    </row>
    <row r="36" spans="1:46">
      <c r="A36" s="16"/>
      <c r="F36" s="7"/>
    </row>
    <row r="37" spans="1:46">
      <c r="A37" s="16"/>
      <c r="F37" s="7"/>
    </row>
    <row r="38" spans="1:46">
      <c r="A38" s="16"/>
      <c r="B38" s="87" t="s">
        <v>141</v>
      </c>
      <c r="C38" s="126">
        <v>42640</v>
      </c>
      <c r="F38" s="7"/>
    </row>
    <row r="39" spans="1:46">
      <c r="A39" s="16"/>
      <c r="B39" s="87"/>
      <c r="F39" s="7"/>
    </row>
    <row r="40" spans="1:46">
      <c r="A40" s="16"/>
      <c r="F40" s="7"/>
    </row>
    <row r="41" spans="1:46">
      <c r="A41" s="16"/>
      <c r="F41" s="7"/>
    </row>
    <row r="42" spans="1:46">
      <c r="A42" s="16"/>
      <c r="F42" s="7"/>
    </row>
    <row r="43" spans="1:46">
      <c r="A43" s="16"/>
      <c r="F43" s="7"/>
    </row>
    <row r="44" spans="1:46">
      <c r="A44" s="16"/>
      <c r="F44" s="7"/>
    </row>
    <row r="45" spans="1:46">
      <c r="A45" s="16"/>
      <c r="F45" s="7"/>
    </row>
    <row r="46" spans="1:46">
      <c r="A46" s="16"/>
      <c r="F46" s="7"/>
      <c r="AD46" s="70"/>
      <c r="AE46" s="70"/>
      <c r="AF46" s="70"/>
      <c r="AG46" s="70"/>
      <c r="AH46" s="70"/>
      <c r="AI46" s="70"/>
      <c r="AJ46" s="70"/>
      <c r="AK46" s="70"/>
      <c r="AL46" s="70"/>
      <c r="AM46" s="70"/>
    </row>
    <row r="47" spans="1:46">
      <c r="A47" s="16"/>
      <c r="B47">
        <v>2</v>
      </c>
      <c r="C47">
        <f>+B47+1</f>
        <v>3</v>
      </c>
      <c r="D47">
        <f t="shared" ref="D47:I47" si="0">+C47+1</f>
        <v>4</v>
      </c>
      <c r="E47">
        <f t="shared" si="0"/>
        <v>5</v>
      </c>
      <c r="F47">
        <f t="shared" si="0"/>
        <v>6</v>
      </c>
      <c r="G47">
        <f t="shared" si="0"/>
        <v>7</v>
      </c>
      <c r="H47">
        <f t="shared" si="0"/>
        <v>8</v>
      </c>
      <c r="I47">
        <f t="shared" si="0"/>
        <v>9</v>
      </c>
      <c r="J47">
        <v>1</v>
      </c>
      <c r="K47">
        <f>+I47+2</f>
        <v>11</v>
      </c>
      <c r="L47">
        <f>+K47+1</f>
        <v>12</v>
      </c>
      <c r="M47">
        <f t="shared" ref="M47:R47" si="1">+L47+1</f>
        <v>13</v>
      </c>
      <c r="N47">
        <f t="shared" si="1"/>
        <v>14</v>
      </c>
      <c r="O47">
        <f t="shared" si="1"/>
        <v>15</v>
      </c>
      <c r="P47">
        <f t="shared" si="1"/>
        <v>16</v>
      </c>
      <c r="Q47">
        <f t="shared" si="1"/>
        <v>17</v>
      </c>
      <c r="R47">
        <f t="shared" si="1"/>
        <v>18</v>
      </c>
      <c r="S47">
        <f>+I47+1</f>
        <v>10</v>
      </c>
      <c r="T47">
        <f>+R47+2</f>
        <v>20</v>
      </c>
      <c r="U47">
        <f>+T47+1</f>
        <v>21</v>
      </c>
      <c r="V47">
        <f t="shared" ref="V47:AA47" si="2">+U47+1</f>
        <v>22</v>
      </c>
      <c r="W47">
        <f t="shared" si="2"/>
        <v>23</v>
      </c>
      <c r="X47">
        <f t="shared" si="2"/>
        <v>24</v>
      </c>
      <c r="Y47">
        <f t="shared" si="2"/>
        <v>25</v>
      </c>
      <c r="Z47">
        <f t="shared" si="2"/>
        <v>26</v>
      </c>
      <c r="AA47">
        <f t="shared" si="2"/>
        <v>27</v>
      </c>
      <c r="AB47">
        <f>+R47+1</f>
        <v>19</v>
      </c>
      <c r="AL47">
        <f>+AA47+2</f>
        <v>29</v>
      </c>
      <c r="AM47">
        <f>+AL47+1</f>
        <v>30</v>
      </c>
      <c r="AN47">
        <f t="shared" ref="AN47:AS47" si="3">+AM47+1</f>
        <v>31</v>
      </c>
      <c r="AO47">
        <f t="shared" si="3"/>
        <v>32</v>
      </c>
      <c r="AP47">
        <f t="shared" si="3"/>
        <v>33</v>
      </c>
      <c r="AQ47">
        <f t="shared" si="3"/>
        <v>34</v>
      </c>
      <c r="AR47">
        <f t="shared" si="3"/>
        <v>35</v>
      </c>
      <c r="AS47">
        <f t="shared" si="3"/>
        <v>36</v>
      </c>
      <c r="AT47">
        <f>+AA47+1</f>
        <v>28</v>
      </c>
    </row>
    <row r="48" spans="1:46">
      <c r="A48" s="22" t="s">
        <v>47</v>
      </c>
      <c r="B48" s="295" t="s">
        <v>48</v>
      </c>
      <c r="C48" s="296"/>
      <c r="D48" s="296"/>
      <c r="E48" s="296"/>
      <c r="F48" s="296"/>
      <c r="G48" s="296"/>
      <c r="H48" s="296"/>
      <c r="I48" s="296"/>
      <c r="J48" s="297"/>
      <c r="K48" s="295" t="s">
        <v>49</v>
      </c>
      <c r="L48" s="296"/>
      <c r="M48" s="296"/>
      <c r="N48" s="296"/>
      <c r="O48" s="296"/>
      <c r="P48" s="296"/>
      <c r="Q48" s="296"/>
      <c r="R48" s="296"/>
      <c r="S48" s="297"/>
      <c r="T48" s="295" t="s">
        <v>110</v>
      </c>
      <c r="U48" s="296"/>
      <c r="V48" s="296"/>
      <c r="W48" s="296"/>
      <c r="X48" s="296"/>
      <c r="Y48" s="296"/>
      <c r="Z48" s="296"/>
      <c r="AA48" s="296"/>
      <c r="AB48" s="297"/>
      <c r="AC48" s="295" t="s">
        <v>111</v>
      </c>
      <c r="AD48" s="296"/>
      <c r="AE48" s="296"/>
      <c r="AF48" s="296"/>
      <c r="AG48" s="296"/>
      <c r="AH48" s="296"/>
      <c r="AI48" s="296"/>
      <c r="AJ48" s="296"/>
      <c r="AK48" s="297"/>
      <c r="AL48" s="295" t="s">
        <v>140</v>
      </c>
      <c r="AM48" s="296"/>
      <c r="AN48" s="296"/>
      <c r="AO48" s="296"/>
      <c r="AP48" s="296"/>
      <c r="AQ48" s="296"/>
      <c r="AR48" s="296"/>
      <c r="AS48" s="296"/>
      <c r="AT48" s="297"/>
    </row>
    <row r="49" spans="1:46">
      <c r="A49" s="23" t="s">
        <v>50</v>
      </c>
      <c r="B49" s="24" t="s">
        <v>260</v>
      </c>
      <c r="C49" s="25" t="s">
        <v>39</v>
      </c>
      <c r="D49" s="25" t="s">
        <v>14</v>
      </c>
      <c r="E49" s="25" t="s">
        <v>25</v>
      </c>
      <c r="F49" s="25" t="s">
        <v>17</v>
      </c>
      <c r="G49" s="25" t="s">
        <v>51</v>
      </c>
      <c r="H49" s="25" t="s">
        <v>33</v>
      </c>
      <c r="I49" s="25" t="s">
        <v>34</v>
      </c>
      <c r="J49" s="26" t="s">
        <v>10</v>
      </c>
      <c r="K49" s="24" t="s">
        <v>24</v>
      </c>
      <c r="L49" s="25" t="s">
        <v>39</v>
      </c>
      <c r="M49" s="25" t="s">
        <v>14</v>
      </c>
      <c r="N49" s="25" t="s">
        <v>25</v>
      </c>
      <c r="O49" s="25" t="s">
        <v>17</v>
      </c>
      <c r="P49" s="25" t="s">
        <v>51</v>
      </c>
      <c r="Q49" s="25" t="s">
        <v>33</v>
      </c>
      <c r="R49" s="25" t="s">
        <v>34</v>
      </c>
      <c r="S49" s="26" t="s">
        <v>10</v>
      </c>
      <c r="T49" s="24" t="s">
        <v>24</v>
      </c>
      <c r="U49" s="25" t="s">
        <v>39</v>
      </c>
      <c r="V49" s="25" t="s">
        <v>14</v>
      </c>
      <c r="W49" s="25" t="s">
        <v>25</v>
      </c>
      <c r="X49" s="25" t="s">
        <v>17</v>
      </c>
      <c r="Y49" s="25" t="s">
        <v>51</v>
      </c>
      <c r="Z49" s="25" t="s">
        <v>33</v>
      </c>
      <c r="AA49" s="25" t="s">
        <v>34</v>
      </c>
      <c r="AB49" s="26" t="s">
        <v>10</v>
      </c>
      <c r="AC49" s="71" t="s">
        <v>24</v>
      </c>
      <c r="AD49" s="72" t="s">
        <v>39</v>
      </c>
      <c r="AE49" s="72" t="s">
        <v>14</v>
      </c>
      <c r="AF49" s="72" t="s">
        <v>25</v>
      </c>
      <c r="AG49" s="72" t="s">
        <v>17</v>
      </c>
      <c r="AH49" s="72" t="s">
        <v>51</v>
      </c>
      <c r="AI49" s="72" t="s">
        <v>33</v>
      </c>
      <c r="AJ49" s="72" t="s">
        <v>34</v>
      </c>
      <c r="AK49" s="73" t="s">
        <v>10</v>
      </c>
      <c r="AL49" s="71" t="s">
        <v>24</v>
      </c>
      <c r="AM49" s="72" t="s">
        <v>39</v>
      </c>
      <c r="AN49" s="72" t="s">
        <v>14</v>
      </c>
      <c r="AO49" s="72" t="s">
        <v>25</v>
      </c>
      <c r="AP49" s="72" t="s">
        <v>17</v>
      </c>
      <c r="AQ49" s="72" t="s">
        <v>51</v>
      </c>
      <c r="AR49" s="72" t="s">
        <v>33</v>
      </c>
      <c r="AS49" s="72" t="s">
        <v>34</v>
      </c>
      <c r="AT49" s="73" t="s">
        <v>10</v>
      </c>
    </row>
    <row r="50" spans="1:46">
      <c r="A50" s="21">
        <f t="shared" ref="A50:A113" si="4">+EDATE(A51,-3)</f>
        <v>36039</v>
      </c>
      <c r="B50" s="20">
        <f>INDEX('[8]July 2017'!$E$10:$AW$87,MATCH($A50,'[8]July 2017'!$A$10:$A$87,0),B$47)/1000000</f>
        <v>836.96736217</v>
      </c>
      <c r="C50" s="20">
        <f>INDEX('[8]July 2017'!$E$10:$AW$87,MATCH($A50,'[8]July 2017'!$A$10:$A$87,0),C$47)/1000000</f>
        <v>84.681695469999994</v>
      </c>
      <c r="D50" s="20">
        <f>INDEX('[8]July 2017'!$E$10:$AW$87,MATCH($A50,'[8]July 2017'!$A$10:$A$87,0),D$47)/1000000</f>
        <v>41.861111890000004</v>
      </c>
      <c r="E50" s="20">
        <f>INDEX('[8]July 2017'!$E$10:$AW$87,MATCH($A50,'[8]July 2017'!$A$10:$A$87,0),E$47)/1000000</f>
        <v>158.66096908</v>
      </c>
      <c r="F50" s="20">
        <f>INDEX('[8]July 2017'!$E$10:$AW$87,MATCH($A50,'[8]July 2017'!$A$10:$A$87,0),F$47)/1000000</f>
        <v>606.56519545000003</v>
      </c>
      <c r="G50" s="20">
        <f>INDEX('[8]July 2017'!$E$10:$AW$87,MATCH($A50,'[8]July 2017'!$A$10:$A$87,0),G$47)/1000000</f>
        <v>76.102212199999997</v>
      </c>
      <c r="H50" s="20">
        <f>INDEX('[8]July 2017'!$E$10:$AW$87,MATCH($A50,'[8]July 2017'!$A$10:$A$87,0),H$47)/1000000</f>
        <v>530.20334849000005</v>
      </c>
      <c r="I50" s="20">
        <f>INDEX('[8]July 2017'!$E$10:$AW$87,MATCH($A50,'[8]July 2017'!$A$10:$A$87,0),I$47)/1000000</f>
        <v>538.37034447000008</v>
      </c>
      <c r="J50" s="20">
        <f>INDEX('[8]July 2017'!$E$10:$AW$87,MATCH($A50,'[8]July 2017'!$A$10:$A$87,0),J$47)/1000000</f>
        <v>3959.75208711</v>
      </c>
      <c r="K50" s="20">
        <f>INDEX('[8]July 2017'!$E$10:$AW$87,MATCH($A50,'[8]July 2017'!$A$10:$A$87,0),K$47)</f>
        <v>426139</v>
      </c>
      <c r="L50" s="20">
        <f>INDEX('[8]July 2017'!$E$10:$AW$87,MATCH($A50,'[8]July 2017'!$A$10:$A$87,0),L$47)</f>
        <v>28532</v>
      </c>
      <c r="M50" s="20">
        <f>INDEX('[8]July 2017'!$E$10:$AW$87,MATCH($A50,'[8]July 2017'!$A$10:$A$87,0),M$47)</f>
        <v>14208</v>
      </c>
      <c r="N50" s="20">
        <f>INDEX('[8]July 2017'!$E$10:$AW$87,MATCH($A50,'[8]July 2017'!$A$10:$A$87,0),N$47)</f>
        <v>39351</v>
      </c>
      <c r="O50" s="20">
        <f>INDEX('[8]July 2017'!$E$10:$AW$87,MATCH($A50,'[8]July 2017'!$A$10:$A$87,0),O$47)</f>
        <v>139746</v>
      </c>
      <c r="P50" s="20">
        <f>INDEX('[8]July 2017'!$E$10:$AW$87,MATCH($A50,'[8]July 2017'!$A$10:$A$87,0),P$47)</f>
        <v>25348</v>
      </c>
      <c r="Q50" s="20">
        <f>INDEX('[8]July 2017'!$E$10:$AW$87,MATCH($A50,'[8]July 2017'!$A$10:$A$87,0),Q$47)</f>
        <v>143977</v>
      </c>
      <c r="R50" s="20">
        <f>INDEX('[8]July 2017'!$E$10:$AW$87,MATCH($A50,'[8]July 2017'!$A$10:$A$87,0),R$47)</f>
        <v>142831</v>
      </c>
      <c r="S50" s="20">
        <f>INDEX('[8]July 2017'!$E$10:$AW$87,MATCH($A50,'[8]July 2017'!$A$10:$A$87,0),S$47)</f>
        <v>1305367</v>
      </c>
      <c r="T50" s="20">
        <f>INDEX('[8]July 2017'!$E$10:$AW$87,MATCH($A50,'[8]July 2017'!$A$10:$A$87,0),T$47)</f>
        <v>1964.07</v>
      </c>
      <c r="U50" s="20">
        <f>INDEX('[8]July 2017'!$E$10:$AW$87,MATCH($A50,'[8]July 2017'!$A$10:$A$87,0),U$47)</f>
        <v>2968</v>
      </c>
      <c r="V50" s="20">
        <f>INDEX('[8]July 2017'!$E$10:$AW$87,MATCH($A50,'[8]July 2017'!$A$10:$A$87,0),V$47)</f>
        <v>2946.37</v>
      </c>
      <c r="W50" s="20">
        <f>INDEX('[8]July 2017'!$E$10:$AW$87,MATCH($A50,'[8]July 2017'!$A$10:$A$87,0),W$47)</f>
        <v>4031.91</v>
      </c>
      <c r="X50" s="20">
        <f>INDEX('[8]July 2017'!$E$10:$AW$87,MATCH($A50,'[8]July 2017'!$A$10:$A$87,0),X$47)</f>
        <v>4340.47</v>
      </c>
      <c r="Y50" s="20">
        <f>INDEX('[8]July 2017'!$E$10:$AW$87,MATCH($A50,'[8]July 2017'!$A$10:$A$87,0),Y$47)</f>
        <v>3002.35</v>
      </c>
      <c r="Z50" s="20">
        <f>INDEX('[8]July 2017'!$E$10:$AW$87,MATCH($A50,'[8]July 2017'!$A$10:$A$87,0),Z$47)</f>
        <v>3682.55</v>
      </c>
      <c r="AA50" s="20">
        <f>INDEX('[8]July 2017'!$E$10:$AW$87,MATCH($A50,'[8]July 2017'!$A$10:$A$87,0),AA$47)</f>
        <v>3769.27</v>
      </c>
      <c r="AB50" s="20">
        <f>INDEX('[8]July 2017'!$E$10:$AW$87,MATCH($A50,'[8]July 2017'!$A$10:$A$87,0),AB$47)</f>
        <v>3033.44</v>
      </c>
      <c r="AC50" s="20">
        <f t="shared" ref="AC50:AC112" si="5">+T50/AL50</f>
        <v>11.291652293894446</v>
      </c>
      <c r="AD50" s="20">
        <f t="shared" ref="AD50:AD112" si="6">+U50/AM50</f>
        <v>30.785188258479412</v>
      </c>
      <c r="AE50" s="20">
        <f t="shared" ref="AE50:AE112" si="7">+V50/AN50</f>
        <v>21.490663749088256</v>
      </c>
      <c r="AF50" s="20">
        <f t="shared" ref="AF50:AF112" si="8">+W50/AO50</f>
        <v>26.374762870412766</v>
      </c>
      <c r="AG50" s="20">
        <f t="shared" ref="AG50:AG112" si="9">+X50/AP50</f>
        <v>13.538161629393969</v>
      </c>
      <c r="AH50" s="20">
        <f t="shared" ref="AH50:AH112" si="10">+Y50/AQ50</f>
        <v>14.156686156167483</v>
      </c>
      <c r="AI50" s="20">
        <f t="shared" ref="AI50:AI112" si="11">+Z50/AR50</f>
        <v>26.245812842990521</v>
      </c>
      <c r="AJ50" s="20">
        <f t="shared" ref="AJ50:AJ112" si="12">+AA50/AS50</f>
        <v>13.053748917748917</v>
      </c>
      <c r="AK50" s="20">
        <f t="shared" ref="AK50:AK112" si="13">+AB50/AT50</f>
        <v>17.137110897689396</v>
      </c>
      <c r="AL50" s="20">
        <f>INDEX('[8]July 2017'!$E$10:$AW$87,MATCH($A50,'[8]July 2017'!$A$10:$A$87,0),AL$47)</f>
        <v>173.94</v>
      </c>
      <c r="AM50" s="20">
        <f>INDEX('[8]July 2017'!$E$10:$AW$87,MATCH($A50,'[8]July 2017'!$A$10:$A$87,0),AM$47)</f>
        <v>96.41</v>
      </c>
      <c r="AN50" s="20">
        <f>INDEX('[8]July 2017'!$E$10:$AW$87,MATCH($A50,'[8]July 2017'!$A$10:$A$87,0),AN$47)</f>
        <v>137.1</v>
      </c>
      <c r="AO50" s="20">
        <f>INDEX('[8]July 2017'!$E$10:$AW$87,MATCH($A50,'[8]July 2017'!$A$10:$A$87,0),AO$47)</f>
        <v>152.87</v>
      </c>
      <c r="AP50" s="20">
        <f>INDEX('[8]July 2017'!$E$10:$AW$87,MATCH($A50,'[8]July 2017'!$A$10:$A$87,0),AP$47)</f>
        <v>320.61</v>
      </c>
      <c r="AQ50" s="20">
        <f>INDEX('[8]July 2017'!$E$10:$AW$87,MATCH($A50,'[8]July 2017'!$A$10:$A$87,0),AQ$47)</f>
        <v>212.08</v>
      </c>
      <c r="AR50" s="20">
        <f>INDEX('[8]July 2017'!$E$10:$AW$87,MATCH($A50,'[8]July 2017'!$A$10:$A$87,0),AR$47)</f>
        <v>140.31</v>
      </c>
      <c r="AS50" s="20">
        <f>INDEX('[8]July 2017'!$E$10:$AW$87,MATCH($A50,'[8]July 2017'!$A$10:$A$87,0),AS$47)</f>
        <v>288.75</v>
      </c>
      <c r="AT50" s="20">
        <f>INDEX('[8]July 2017'!$E$10:$AW$87,MATCH($A50,'[8]July 2017'!$A$10:$A$87,0),AT$47)</f>
        <v>177.01</v>
      </c>
    </row>
    <row r="51" spans="1:46">
      <c r="A51" s="21">
        <f t="shared" si="4"/>
        <v>36130</v>
      </c>
      <c r="B51" s="20">
        <f>INDEX('[8]July 2017'!$E$10:$AW$87,MATCH($A51,'[8]July 2017'!$A$10:$A$87,0),B$47)/1000000</f>
        <v>869.88687362999997</v>
      </c>
      <c r="C51" s="20">
        <f>INDEX('[8]July 2017'!$E$10:$AW$87,MATCH($A51,'[8]July 2017'!$A$10:$A$87,0),C$47)/1000000</f>
        <v>81.94835535</v>
      </c>
      <c r="D51" s="20">
        <f>INDEX('[8]July 2017'!$E$10:$AW$87,MATCH($A51,'[8]July 2017'!$A$10:$A$87,0),D$47)/1000000</f>
        <v>40.888662889999999</v>
      </c>
      <c r="E51" s="20">
        <f>INDEX('[8]July 2017'!$E$10:$AW$87,MATCH($A51,'[8]July 2017'!$A$10:$A$87,0),E$47)/1000000</f>
        <v>149.97101499999999</v>
      </c>
      <c r="F51" s="20">
        <f>INDEX('[8]July 2017'!$E$10:$AW$87,MATCH($A51,'[8]July 2017'!$A$10:$A$87,0),F$47)/1000000</f>
        <v>564.80812903999993</v>
      </c>
      <c r="G51" s="20">
        <f>INDEX('[8]July 2017'!$E$10:$AW$87,MATCH($A51,'[8]July 2017'!$A$10:$A$87,0),G$47)/1000000</f>
        <v>12.52449624</v>
      </c>
      <c r="H51" s="20">
        <f>INDEX('[8]July 2017'!$E$10:$AW$87,MATCH($A51,'[8]July 2017'!$A$10:$A$87,0),H$47)/1000000</f>
        <v>562.12975199000005</v>
      </c>
      <c r="I51" s="20">
        <f>INDEX('[8]July 2017'!$E$10:$AW$87,MATCH($A51,'[8]July 2017'!$A$10:$A$87,0),I$47)/1000000</f>
        <v>647.46839225999997</v>
      </c>
      <c r="J51" s="20">
        <f>INDEX('[8]July 2017'!$E$10:$AW$87,MATCH($A51,'[8]July 2017'!$A$10:$A$87,0),J$47)/1000000</f>
        <v>3997.1528448499998</v>
      </c>
      <c r="K51" s="20">
        <f>INDEX('[8]July 2017'!$E$10:$AW$87,MATCH($A51,'[8]July 2017'!$A$10:$A$87,0),K$47)</f>
        <v>445326</v>
      </c>
      <c r="L51" s="20">
        <f>INDEX('[8]July 2017'!$E$10:$AW$87,MATCH($A51,'[8]July 2017'!$A$10:$A$87,0),L$47)</f>
        <v>29012</v>
      </c>
      <c r="M51" s="20">
        <f>INDEX('[8]July 2017'!$E$10:$AW$87,MATCH($A51,'[8]July 2017'!$A$10:$A$87,0),M$47)</f>
        <v>14454</v>
      </c>
      <c r="N51" s="20">
        <f>INDEX('[8]July 2017'!$E$10:$AW$87,MATCH($A51,'[8]July 2017'!$A$10:$A$87,0),N$47)</f>
        <v>40073</v>
      </c>
      <c r="O51" s="20">
        <f>INDEX('[8]July 2017'!$E$10:$AW$87,MATCH($A51,'[8]July 2017'!$A$10:$A$87,0),O$47)</f>
        <v>137646</v>
      </c>
      <c r="P51" s="20">
        <f>INDEX('[8]July 2017'!$E$10:$AW$87,MATCH($A51,'[8]July 2017'!$A$10:$A$87,0),P$47)</f>
        <v>7871</v>
      </c>
      <c r="Q51" s="20">
        <f>INDEX('[8]July 2017'!$E$10:$AW$87,MATCH($A51,'[8]July 2017'!$A$10:$A$87,0),Q$47)</f>
        <v>146338</v>
      </c>
      <c r="R51" s="20">
        <f>INDEX('[8]July 2017'!$E$10:$AW$87,MATCH($A51,'[8]July 2017'!$A$10:$A$87,0),R$47)</f>
        <v>149321</v>
      </c>
      <c r="S51" s="20">
        <f>INDEX('[8]July 2017'!$E$10:$AW$87,MATCH($A51,'[8]July 2017'!$A$10:$A$87,0),S$47)</f>
        <v>1321504</v>
      </c>
      <c r="T51" s="20">
        <f>INDEX('[8]July 2017'!$E$10:$AW$87,MATCH($A51,'[8]July 2017'!$A$10:$A$87,0),T$47)</f>
        <v>1953.37</v>
      </c>
      <c r="U51" s="20">
        <f>INDEX('[8]July 2017'!$E$10:$AW$87,MATCH($A51,'[8]July 2017'!$A$10:$A$87,0),U$47)</f>
        <v>2824.68</v>
      </c>
      <c r="V51" s="20">
        <f>INDEX('[8]July 2017'!$E$10:$AW$87,MATCH($A51,'[8]July 2017'!$A$10:$A$87,0),V$47)</f>
        <v>2828.89</v>
      </c>
      <c r="W51" s="20">
        <f>INDEX('[8]July 2017'!$E$10:$AW$87,MATCH($A51,'[8]July 2017'!$A$10:$A$87,0),W$47)</f>
        <v>3742.42</v>
      </c>
      <c r="X51" s="20">
        <f>INDEX('[8]July 2017'!$E$10:$AW$87,MATCH($A51,'[8]July 2017'!$A$10:$A$87,0),X$47)</f>
        <v>4103.34</v>
      </c>
      <c r="Y51" s="20">
        <f>INDEX('[8]July 2017'!$E$10:$AW$87,MATCH($A51,'[8]July 2017'!$A$10:$A$87,0),Y$47)</f>
        <v>1591.26</v>
      </c>
      <c r="Z51" s="20">
        <f>INDEX('[8]July 2017'!$E$10:$AW$87,MATCH($A51,'[8]July 2017'!$A$10:$A$87,0),Z$47)</f>
        <v>3841.32</v>
      </c>
      <c r="AA51" s="20">
        <f>INDEX('[8]July 2017'!$E$10:$AW$87,MATCH($A51,'[8]July 2017'!$A$10:$A$87,0),AA$47)</f>
        <v>4336.1000000000004</v>
      </c>
      <c r="AB51" s="20">
        <f>INDEX('[8]July 2017'!$E$10:$AW$87,MATCH($A51,'[8]July 2017'!$A$10:$A$87,0),AB$47)</f>
        <v>3024.7</v>
      </c>
      <c r="AC51" s="20">
        <f t="shared" si="5"/>
        <v>11.10247811754007</v>
      </c>
      <c r="AD51" s="20">
        <f t="shared" si="6"/>
        <v>28.42588306329878</v>
      </c>
      <c r="AE51" s="20">
        <f t="shared" si="7"/>
        <v>22.490777548099857</v>
      </c>
      <c r="AF51" s="20">
        <f t="shared" si="8"/>
        <v>23.541674529785496</v>
      </c>
      <c r="AG51" s="20">
        <f t="shared" si="9"/>
        <v>11.471135836291969</v>
      </c>
      <c r="AH51" s="20">
        <f t="shared" si="10"/>
        <v>8.9764765611778632</v>
      </c>
      <c r="AI51" s="20">
        <f t="shared" si="11"/>
        <v>26.554126918291168</v>
      </c>
      <c r="AJ51" s="20">
        <f t="shared" si="12"/>
        <v>13.359110234764929</v>
      </c>
      <c r="AK51" s="20">
        <f t="shared" si="13"/>
        <v>16.435014127363615</v>
      </c>
      <c r="AL51" s="20">
        <f>INDEX('[8]July 2017'!$E$10:$AW$87,MATCH($A51,'[8]July 2017'!$A$10:$A$87,0),AL$47)</f>
        <v>175.94</v>
      </c>
      <c r="AM51" s="20">
        <f>INDEX('[8]July 2017'!$E$10:$AW$87,MATCH($A51,'[8]July 2017'!$A$10:$A$87,0),AM$47)</f>
        <v>99.37</v>
      </c>
      <c r="AN51" s="20">
        <f>INDEX('[8]July 2017'!$E$10:$AW$87,MATCH($A51,'[8]July 2017'!$A$10:$A$87,0),AN$47)</f>
        <v>125.78</v>
      </c>
      <c r="AO51" s="20">
        <f>INDEX('[8]July 2017'!$E$10:$AW$87,MATCH($A51,'[8]July 2017'!$A$10:$A$87,0),AO$47)</f>
        <v>158.97</v>
      </c>
      <c r="AP51" s="20">
        <f>INDEX('[8]July 2017'!$E$10:$AW$87,MATCH($A51,'[8]July 2017'!$A$10:$A$87,0),AP$47)</f>
        <v>357.71</v>
      </c>
      <c r="AQ51" s="20">
        <f>INDEX('[8]July 2017'!$E$10:$AW$87,MATCH($A51,'[8]July 2017'!$A$10:$A$87,0),AQ$47)</f>
        <v>177.27</v>
      </c>
      <c r="AR51" s="20">
        <f>INDEX('[8]July 2017'!$E$10:$AW$87,MATCH($A51,'[8]July 2017'!$A$10:$A$87,0),AR$47)</f>
        <v>144.66</v>
      </c>
      <c r="AS51" s="20">
        <f>INDEX('[8]July 2017'!$E$10:$AW$87,MATCH($A51,'[8]July 2017'!$A$10:$A$87,0),AS$47)</f>
        <v>324.58</v>
      </c>
      <c r="AT51" s="20">
        <f>INDEX('[8]July 2017'!$E$10:$AW$87,MATCH($A51,'[8]July 2017'!$A$10:$A$87,0),AT$47)</f>
        <v>184.04</v>
      </c>
    </row>
    <row r="52" spans="1:46">
      <c r="A52" s="21">
        <f t="shared" si="4"/>
        <v>36220</v>
      </c>
      <c r="B52" s="20">
        <f>INDEX('[8]July 2017'!$E$10:$AW$87,MATCH($A52,'[8]July 2017'!$A$10:$A$87,0),B$47)/1000000</f>
        <v>903.44811521999998</v>
      </c>
      <c r="C52" s="20">
        <f>INDEX('[8]July 2017'!$E$10:$AW$87,MATCH($A52,'[8]July 2017'!$A$10:$A$87,0),C$47)/1000000</f>
        <v>121.73560467</v>
      </c>
      <c r="D52" s="20">
        <f>INDEX('[8]July 2017'!$E$10:$AW$87,MATCH($A52,'[8]July 2017'!$A$10:$A$87,0),D$47)/1000000</f>
        <v>37.839905409999993</v>
      </c>
      <c r="E52" s="20">
        <f>INDEX('[8]July 2017'!$E$10:$AW$87,MATCH($A52,'[8]July 2017'!$A$10:$A$87,0),E$47)/1000000</f>
        <v>181.62193522999999</v>
      </c>
      <c r="F52" s="20">
        <f>INDEX('[8]July 2017'!$E$10:$AW$87,MATCH($A52,'[8]July 2017'!$A$10:$A$87,0),F$47)/1000000</f>
        <v>623.06369558000006</v>
      </c>
      <c r="G52" s="20">
        <f>INDEX('[8]July 2017'!$E$10:$AW$87,MATCH($A52,'[8]July 2017'!$A$10:$A$87,0),G$47)/1000000</f>
        <v>57.29443303</v>
      </c>
      <c r="H52" s="20">
        <f>INDEX('[8]July 2017'!$E$10:$AW$87,MATCH($A52,'[8]July 2017'!$A$10:$A$87,0),H$47)/1000000</f>
        <v>651.17471753999996</v>
      </c>
      <c r="I52" s="20">
        <f>INDEX('[8]July 2017'!$E$10:$AW$87,MATCH($A52,'[8]July 2017'!$A$10:$A$87,0),I$47)/1000000</f>
        <v>689.33818895000002</v>
      </c>
      <c r="J52" s="20">
        <f>INDEX('[8]July 2017'!$E$10:$AW$87,MATCH($A52,'[8]July 2017'!$A$10:$A$87,0),J$47)/1000000</f>
        <v>4441.8908403300002</v>
      </c>
      <c r="K52" s="20">
        <f>INDEX('[8]July 2017'!$E$10:$AW$87,MATCH($A52,'[8]July 2017'!$A$10:$A$87,0),K$47)</f>
        <v>448183</v>
      </c>
      <c r="L52" s="20">
        <f>INDEX('[8]July 2017'!$E$10:$AW$87,MATCH($A52,'[8]July 2017'!$A$10:$A$87,0),L$47)</f>
        <v>30539</v>
      </c>
      <c r="M52" s="20">
        <f>INDEX('[8]July 2017'!$E$10:$AW$87,MATCH($A52,'[8]July 2017'!$A$10:$A$87,0),M$47)</f>
        <v>12856</v>
      </c>
      <c r="N52" s="20">
        <f>INDEX('[8]July 2017'!$E$10:$AW$87,MATCH($A52,'[8]July 2017'!$A$10:$A$87,0),N$47)</f>
        <v>40287</v>
      </c>
      <c r="O52" s="20">
        <f>INDEX('[8]July 2017'!$E$10:$AW$87,MATCH($A52,'[8]July 2017'!$A$10:$A$87,0),O$47)</f>
        <v>136916</v>
      </c>
      <c r="P52" s="20">
        <f>INDEX('[8]July 2017'!$E$10:$AW$87,MATCH($A52,'[8]July 2017'!$A$10:$A$87,0),P$47)</f>
        <v>16296</v>
      </c>
      <c r="Q52" s="20">
        <f>INDEX('[8]July 2017'!$E$10:$AW$87,MATCH($A52,'[8]July 2017'!$A$10:$A$87,0),Q$47)</f>
        <v>148841</v>
      </c>
      <c r="R52" s="20">
        <f>INDEX('[8]July 2017'!$E$10:$AW$87,MATCH($A52,'[8]July 2017'!$A$10:$A$87,0),R$47)</f>
        <v>152522</v>
      </c>
      <c r="S52" s="20">
        <f>INDEX('[8]July 2017'!$E$10:$AW$87,MATCH($A52,'[8]July 2017'!$A$10:$A$87,0),S$47)</f>
        <v>1345259</v>
      </c>
      <c r="T52" s="20">
        <f>INDEX('[8]July 2017'!$E$10:$AW$87,MATCH($A52,'[8]July 2017'!$A$10:$A$87,0),T$47)</f>
        <v>2015.8</v>
      </c>
      <c r="U52" s="20">
        <f>INDEX('[8]July 2017'!$E$10:$AW$87,MATCH($A52,'[8]July 2017'!$A$10:$A$87,0),U$47)</f>
        <v>3986.29</v>
      </c>
      <c r="V52" s="20">
        <f>INDEX('[8]July 2017'!$E$10:$AW$87,MATCH($A52,'[8]July 2017'!$A$10:$A$87,0),V$47)</f>
        <v>2943.46</v>
      </c>
      <c r="W52" s="20">
        <f>INDEX('[8]July 2017'!$E$10:$AW$87,MATCH($A52,'[8]July 2017'!$A$10:$A$87,0),W$47)</f>
        <v>4508.22</v>
      </c>
      <c r="X52" s="20">
        <f>INDEX('[8]July 2017'!$E$10:$AW$87,MATCH($A52,'[8]July 2017'!$A$10:$A$87,0),X$47)</f>
        <v>4550.71</v>
      </c>
      <c r="Y52" s="20">
        <f>INDEX('[8]July 2017'!$E$10:$AW$87,MATCH($A52,'[8]July 2017'!$A$10:$A$87,0),Y$47)</f>
        <v>3515.83</v>
      </c>
      <c r="Z52" s="20">
        <f>INDEX('[8]July 2017'!$E$10:$AW$87,MATCH($A52,'[8]July 2017'!$A$10:$A$87,0),Z$47)</f>
        <v>4374.97</v>
      </c>
      <c r="AA52" s="20">
        <f>INDEX('[8]July 2017'!$E$10:$AW$87,MATCH($A52,'[8]July 2017'!$A$10:$A$87,0),AA$47)</f>
        <v>4519.6000000000004</v>
      </c>
      <c r="AB52" s="20">
        <f>INDEX('[8]July 2017'!$E$10:$AW$87,MATCH($A52,'[8]July 2017'!$A$10:$A$87,0),AB$47)</f>
        <v>3301.89</v>
      </c>
      <c r="AC52" s="20">
        <f t="shared" si="5"/>
        <v>11.446255181420701</v>
      </c>
      <c r="AD52" s="20">
        <f t="shared" si="6"/>
        <v>23.626659554291134</v>
      </c>
      <c r="AE52" s="20">
        <f t="shared" si="7"/>
        <v>16.39993314018275</v>
      </c>
      <c r="AF52" s="20">
        <f t="shared" si="8"/>
        <v>24.283436574198763</v>
      </c>
      <c r="AG52" s="20">
        <f t="shared" si="9"/>
        <v>11.645196785915349</v>
      </c>
      <c r="AH52" s="20">
        <f t="shared" si="10"/>
        <v>13.535437921077959</v>
      </c>
      <c r="AI52" s="20">
        <f t="shared" si="11"/>
        <v>27.58145252805447</v>
      </c>
      <c r="AJ52" s="20">
        <f t="shared" si="12"/>
        <v>13.712378640776699</v>
      </c>
      <c r="AK52" s="20">
        <f t="shared" si="13"/>
        <v>16.598250640928971</v>
      </c>
      <c r="AL52" s="20">
        <f>INDEX('[8]July 2017'!$E$10:$AW$87,MATCH($A52,'[8]July 2017'!$A$10:$A$87,0),AL$47)</f>
        <v>176.11</v>
      </c>
      <c r="AM52" s="20">
        <f>INDEX('[8]July 2017'!$E$10:$AW$87,MATCH($A52,'[8]July 2017'!$A$10:$A$87,0),AM$47)</f>
        <v>168.72</v>
      </c>
      <c r="AN52" s="20">
        <f>INDEX('[8]July 2017'!$E$10:$AW$87,MATCH($A52,'[8]July 2017'!$A$10:$A$87,0),AN$47)</f>
        <v>179.48</v>
      </c>
      <c r="AO52" s="20">
        <f>INDEX('[8]July 2017'!$E$10:$AW$87,MATCH($A52,'[8]July 2017'!$A$10:$A$87,0),AO$47)</f>
        <v>185.65</v>
      </c>
      <c r="AP52" s="20">
        <f>INDEX('[8]July 2017'!$E$10:$AW$87,MATCH($A52,'[8]July 2017'!$A$10:$A$87,0),AP$47)</f>
        <v>390.78</v>
      </c>
      <c r="AQ52" s="20">
        <f>INDEX('[8]July 2017'!$E$10:$AW$87,MATCH($A52,'[8]July 2017'!$A$10:$A$87,0),AQ$47)</f>
        <v>259.75</v>
      </c>
      <c r="AR52" s="20">
        <f>INDEX('[8]July 2017'!$E$10:$AW$87,MATCH($A52,'[8]July 2017'!$A$10:$A$87,0),AR$47)</f>
        <v>158.62</v>
      </c>
      <c r="AS52" s="20">
        <f>INDEX('[8]July 2017'!$E$10:$AW$87,MATCH($A52,'[8]July 2017'!$A$10:$A$87,0),AS$47)</f>
        <v>329.6</v>
      </c>
      <c r="AT52" s="20">
        <f>INDEX('[8]July 2017'!$E$10:$AW$87,MATCH($A52,'[8]July 2017'!$A$10:$A$87,0),AT$47)</f>
        <v>198.93</v>
      </c>
    </row>
    <row r="53" spans="1:46">
      <c r="A53" s="21">
        <f t="shared" si="4"/>
        <v>36312</v>
      </c>
      <c r="B53" s="20">
        <f>INDEX('[8]July 2017'!$E$10:$AW$87,MATCH($A53,'[8]July 2017'!$A$10:$A$87,0),B$47)/1000000</f>
        <v>963.65213790999996</v>
      </c>
      <c r="C53" s="20">
        <f>INDEX('[8]July 2017'!$E$10:$AW$87,MATCH($A53,'[8]July 2017'!$A$10:$A$87,0),C$47)/1000000</f>
        <v>119.65428914</v>
      </c>
      <c r="D53" s="20">
        <f>INDEX('[8]July 2017'!$E$10:$AW$87,MATCH($A53,'[8]July 2017'!$A$10:$A$87,0),D$47)/1000000</f>
        <v>32.924328639999999</v>
      </c>
      <c r="E53" s="20">
        <f>INDEX('[8]July 2017'!$E$10:$AW$87,MATCH($A53,'[8]July 2017'!$A$10:$A$87,0),E$47)/1000000</f>
        <v>171.78235021</v>
      </c>
      <c r="F53" s="20">
        <f>INDEX('[8]July 2017'!$E$10:$AW$87,MATCH($A53,'[8]July 2017'!$A$10:$A$87,0),F$47)/1000000</f>
        <v>626.69264415999999</v>
      </c>
      <c r="G53" s="20">
        <f>INDEX('[8]July 2017'!$E$10:$AW$87,MATCH($A53,'[8]July 2017'!$A$10:$A$87,0),G$47)/1000000</f>
        <v>64.236991259999996</v>
      </c>
      <c r="H53" s="20">
        <f>INDEX('[8]July 2017'!$E$10:$AW$87,MATCH($A53,'[8]July 2017'!$A$10:$A$87,0),H$47)/1000000</f>
        <v>674.85191855999994</v>
      </c>
      <c r="I53" s="20">
        <f>INDEX('[8]July 2017'!$E$10:$AW$87,MATCH($A53,'[8]July 2017'!$A$10:$A$87,0),I$47)/1000000</f>
        <v>672.55002665999996</v>
      </c>
      <c r="J53" s="20">
        <f>INDEX('[8]July 2017'!$E$10:$AW$87,MATCH($A53,'[8]July 2017'!$A$10:$A$87,0),J$47)/1000000</f>
        <v>4539.95020501</v>
      </c>
      <c r="K53" s="20">
        <f>INDEX('[8]July 2017'!$E$10:$AW$87,MATCH($A53,'[8]July 2017'!$A$10:$A$87,0),K$47)</f>
        <v>448988</v>
      </c>
      <c r="L53" s="20">
        <f>INDEX('[8]July 2017'!$E$10:$AW$87,MATCH($A53,'[8]July 2017'!$A$10:$A$87,0),L$47)</f>
        <v>30783</v>
      </c>
      <c r="M53" s="20">
        <f>INDEX('[8]July 2017'!$E$10:$AW$87,MATCH($A53,'[8]July 2017'!$A$10:$A$87,0),M$47)</f>
        <v>11253</v>
      </c>
      <c r="N53" s="20">
        <f>INDEX('[8]July 2017'!$E$10:$AW$87,MATCH($A53,'[8]July 2017'!$A$10:$A$87,0),N$47)</f>
        <v>39461</v>
      </c>
      <c r="O53" s="20">
        <f>INDEX('[8]July 2017'!$E$10:$AW$87,MATCH($A53,'[8]July 2017'!$A$10:$A$87,0),O$47)</f>
        <v>138494</v>
      </c>
      <c r="P53" s="20">
        <f>INDEX('[8]July 2017'!$E$10:$AW$87,MATCH($A53,'[8]July 2017'!$A$10:$A$87,0),P$47)</f>
        <v>19019</v>
      </c>
      <c r="Q53" s="20">
        <f>INDEX('[8]July 2017'!$E$10:$AW$87,MATCH($A53,'[8]July 2017'!$A$10:$A$87,0),Q$47)</f>
        <v>151235</v>
      </c>
      <c r="R53" s="20">
        <f>INDEX('[8]July 2017'!$E$10:$AW$87,MATCH($A53,'[8]July 2017'!$A$10:$A$87,0),R$47)</f>
        <v>151767</v>
      </c>
      <c r="S53" s="20">
        <f>INDEX('[8]July 2017'!$E$10:$AW$87,MATCH($A53,'[8]July 2017'!$A$10:$A$87,0),S$47)</f>
        <v>1370567</v>
      </c>
      <c r="T53" s="20">
        <f>INDEX('[8]July 2017'!$E$10:$AW$87,MATCH($A53,'[8]July 2017'!$A$10:$A$87,0),T$47)</f>
        <v>2146.2800000000002</v>
      </c>
      <c r="U53" s="20">
        <f>INDEX('[8]July 2017'!$E$10:$AW$87,MATCH($A53,'[8]July 2017'!$A$10:$A$87,0),U$47)</f>
        <v>3886.99</v>
      </c>
      <c r="V53" s="20">
        <f>INDEX('[8]July 2017'!$E$10:$AW$87,MATCH($A53,'[8]July 2017'!$A$10:$A$87,0),V$47)</f>
        <v>2925.88</v>
      </c>
      <c r="W53" s="20">
        <f>INDEX('[8]July 2017'!$E$10:$AW$87,MATCH($A53,'[8]July 2017'!$A$10:$A$87,0),W$47)</f>
        <v>4353.17</v>
      </c>
      <c r="X53" s="20">
        <f>INDEX('[8]July 2017'!$E$10:$AW$87,MATCH($A53,'[8]July 2017'!$A$10:$A$87,0),X$47)</f>
        <v>4525.0600000000004</v>
      </c>
      <c r="Y53" s="20">
        <f>INDEX('[8]July 2017'!$E$10:$AW$87,MATCH($A53,'[8]July 2017'!$A$10:$A$87,0),Y$47)</f>
        <v>3377.54</v>
      </c>
      <c r="Z53" s="20">
        <f>INDEX('[8]July 2017'!$E$10:$AW$87,MATCH($A53,'[8]July 2017'!$A$10:$A$87,0),Z$47)</f>
        <v>4462.28</v>
      </c>
      <c r="AA53" s="20">
        <f>INDEX('[8]July 2017'!$E$10:$AW$87,MATCH($A53,'[8]July 2017'!$A$10:$A$87,0),AA$47)</f>
        <v>4431.4799999999996</v>
      </c>
      <c r="AB53" s="20">
        <f>INDEX('[8]July 2017'!$E$10:$AW$87,MATCH($A53,'[8]July 2017'!$A$10:$A$87,0),AB$47)</f>
        <v>3312.46</v>
      </c>
      <c r="AC53" s="20">
        <f t="shared" si="5"/>
        <v>12.441481653237496</v>
      </c>
      <c r="AD53" s="20">
        <f t="shared" si="6"/>
        <v>23.766371140324058</v>
      </c>
      <c r="AE53" s="20">
        <f t="shared" si="7"/>
        <v>15.713641245972074</v>
      </c>
      <c r="AF53" s="20">
        <f t="shared" si="8"/>
        <v>22.697585901246157</v>
      </c>
      <c r="AG53" s="20">
        <f t="shared" si="9"/>
        <v>12.937614364135408</v>
      </c>
      <c r="AH53" s="20">
        <f t="shared" si="10"/>
        <v>13.351543661303712</v>
      </c>
      <c r="AI53" s="20">
        <f t="shared" si="11"/>
        <v>28.039964810858365</v>
      </c>
      <c r="AJ53" s="20">
        <f t="shared" si="12"/>
        <v>13.734209384491413</v>
      </c>
      <c r="AK53" s="20">
        <f t="shared" si="13"/>
        <v>16.841018862168895</v>
      </c>
      <c r="AL53" s="20">
        <f>INDEX('[8]July 2017'!$E$10:$AW$87,MATCH($A53,'[8]July 2017'!$A$10:$A$87,0),AL$47)</f>
        <v>172.51</v>
      </c>
      <c r="AM53" s="20">
        <f>INDEX('[8]July 2017'!$E$10:$AW$87,MATCH($A53,'[8]July 2017'!$A$10:$A$87,0),AM$47)</f>
        <v>163.55000000000001</v>
      </c>
      <c r="AN53" s="20">
        <f>INDEX('[8]July 2017'!$E$10:$AW$87,MATCH($A53,'[8]July 2017'!$A$10:$A$87,0),AN$47)</f>
        <v>186.2</v>
      </c>
      <c r="AO53" s="20">
        <f>INDEX('[8]July 2017'!$E$10:$AW$87,MATCH($A53,'[8]July 2017'!$A$10:$A$87,0),AO$47)</f>
        <v>191.79</v>
      </c>
      <c r="AP53" s="20">
        <f>INDEX('[8]July 2017'!$E$10:$AW$87,MATCH($A53,'[8]July 2017'!$A$10:$A$87,0),AP$47)</f>
        <v>349.76</v>
      </c>
      <c r="AQ53" s="20">
        <f>INDEX('[8]July 2017'!$E$10:$AW$87,MATCH($A53,'[8]July 2017'!$A$10:$A$87,0),AQ$47)</f>
        <v>252.97</v>
      </c>
      <c r="AR53" s="20">
        <f>INDEX('[8]July 2017'!$E$10:$AW$87,MATCH($A53,'[8]July 2017'!$A$10:$A$87,0),AR$47)</f>
        <v>159.13999999999999</v>
      </c>
      <c r="AS53" s="20">
        <f>INDEX('[8]July 2017'!$E$10:$AW$87,MATCH($A53,'[8]July 2017'!$A$10:$A$87,0),AS$47)</f>
        <v>322.66000000000003</v>
      </c>
      <c r="AT53" s="20">
        <f>INDEX('[8]July 2017'!$E$10:$AW$87,MATCH($A53,'[8]July 2017'!$A$10:$A$87,0),AT$47)</f>
        <v>196.69</v>
      </c>
    </row>
    <row r="54" spans="1:46">
      <c r="A54" s="21">
        <f t="shared" si="4"/>
        <v>36404</v>
      </c>
      <c r="B54" s="20">
        <f>INDEX('[8]July 2017'!$E$10:$AW$87,MATCH($A54,'[8]July 2017'!$A$10:$A$87,0),B$47)/1000000</f>
        <v>1009.9771852599999</v>
      </c>
      <c r="C54" s="20">
        <f>INDEX('[8]July 2017'!$E$10:$AW$87,MATCH($A54,'[8]July 2017'!$A$10:$A$87,0),C$47)/1000000</f>
        <v>119.92360293</v>
      </c>
      <c r="D54" s="20">
        <f>INDEX('[8]July 2017'!$E$10:$AW$87,MATCH($A54,'[8]July 2017'!$A$10:$A$87,0),D$47)/1000000</f>
        <v>40.03295636</v>
      </c>
      <c r="E54" s="20">
        <f>INDEX('[8]July 2017'!$E$10:$AW$87,MATCH($A54,'[8]July 2017'!$A$10:$A$87,0),E$47)/1000000</f>
        <v>164.61006326</v>
      </c>
      <c r="F54" s="20">
        <f>INDEX('[8]July 2017'!$E$10:$AW$87,MATCH($A54,'[8]July 2017'!$A$10:$A$87,0),F$47)/1000000</f>
        <v>635.99753500999998</v>
      </c>
      <c r="G54" s="20">
        <f>INDEX('[8]July 2017'!$E$10:$AW$87,MATCH($A54,'[8]July 2017'!$A$10:$A$87,0),G$47)/1000000</f>
        <v>69.317460949999997</v>
      </c>
      <c r="H54" s="20">
        <f>INDEX('[8]July 2017'!$E$10:$AW$87,MATCH($A54,'[8]July 2017'!$A$10:$A$87,0),H$47)/1000000</f>
        <v>672.18382064000002</v>
      </c>
      <c r="I54" s="20">
        <f>INDEX('[8]July 2017'!$E$10:$AW$87,MATCH($A54,'[8]July 2017'!$A$10:$A$87,0),I$47)/1000000</f>
        <v>670.47462524000002</v>
      </c>
      <c r="J54" s="20">
        <f>INDEX('[8]July 2017'!$E$10:$AW$87,MATCH($A54,'[8]July 2017'!$A$10:$A$87,0),J$47)/1000000</f>
        <v>4622.8553660299995</v>
      </c>
      <c r="K54" s="20">
        <f>INDEX('[8]July 2017'!$E$10:$AW$87,MATCH($A54,'[8]July 2017'!$A$10:$A$87,0),K$47)</f>
        <v>457780</v>
      </c>
      <c r="L54" s="20">
        <f>INDEX('[8]July 2017'!$E$10:$AW$87,MATCH($A54,'[8]July 2017'!$A$10:$A$87,0),L$47)</f>
        <v>31510</v>
      </c>
      <c r="M54" s="20">
        <f>INDEX('[8]July 2017'!$E$10:$AW$87,MATCH($A54,'[8]July 2017'!$A$10:$A$87,0),M$47)</f>
        <v>12791</v>
      </c>
      <c r="N54" s="20">
        <f>INDEX('[8]July 2017'!$E$10:$AW$87,MATCH($A54,'[8]July 2017'!$A$10:$A$87,0),N$47)</f>
        <v>40619</v>
      </c>
      <c r="O54" s="20">
        <f>INDEX('[8]July 2017'!$E$10:$AW$87,MATCH($A54,'[8]July 2017'!$A$10:$A$87,0),O$47)</f>
        <v>135753</v>
      </c>
      <c r="P54" s="20">
        <f>INDEX('[8]July 2017'!$E$10:$AW$87,MATCH($A54,'[8]July 2017'!$A$10:$A$87,0),P$47)</f>
        <v>21832</v>
      </c>
      <c r="Q54" s="20">
        <f>INDEX('[8]July 2017'!$E$10:$AW$87,MATCH($A54,'[8]July 2017'!$A$10:$A$87,0),Q$47)</f>
        <v>153139</v>
      </c>
      <c r="R54" s="20">
        <f>INDEX('[8]July 2017'!$E$10:$AW$87,MATCH($A54,'[8]July 2017'!$A$10:$A$87,0),R$47)</f>
        <v>154602</v>
      </c>
      <c r="S54" s="20">
        <f>INDEX('[8]July 2017'!$E$10:$AW$87,MATCH($A54,'[8]July 2017'!$A$10:$A$87,0),S$47)</f>
        <v>1392649</v>
      </c>
      <c r="T54" s="20">
        <f>INDEX('[8]July 2017'!$E$10:$AW$87,MATCH($A54,'[8]July 2017'!$A$10:$A$87,0),T$47)</f>
        <v>2206.25</v>
      </c>
      <c r="U54" s="20">
        <f>INDEX('[8]July 2017'!$E$10:$AW$87,MATCH($A54,'[8]July 2017'!$A$10:$A$87,0),U$47)</f>
        <v>3805.86</v>
      </c>
      <c r="V54" s="20">
        <f>INDEX('[8]July 2017'!$E$10:$AW$87,MATCH($A54,'[8]July 2017'!$A$10:$A$87,0),V$47)</f>
        <v>3129.79</v>
      </c>
      <c r="W54" s="20">
        <f>INDEX('[8]July 2017'!$E$10:$AW$87,MATCH($A54,'[8]July 2017'!$A$10:$A$87,0),W$47)</f>
        <v>4052.56</v>
      </c>
      <c r="X54" s="20">
        <f>INDEX('[8]July 2017'!$E$10:$AW$87,MATCH($A54,'[8]July 2017'!$A$10:$A$87,0),X$47)</f>
        <v>4684.95</v>
      </c>
      <c r="Y54" s="20">
        <f>INDEX('[8]July 2017'!$E$10:$AW$87,MATCH($A54,'[8]July 2017'!$A$10:$A$87,0),Y$47)</f>
        <v>3175.06</v>
      </c>
      <c r="Z54" s="20">
        <f>INDEX('[8]July 2017'!$E$10:$AW$87,MATCH($A54,'[8]July 2017'!$A$10:$A$87,0),Z$47)</f>
        <v>4389.38</v>
      </c>
      <c r="AA54" s="20">
        <f>INDEX('[8]July 2017'!$E$10:$AW$87,MATCH($A54,'[8]July 2017'!$A$10:$A$87,0),AA$47)</f>
        <v>4336.7700000000004</v>
      </c>
      <c r="AB54" s="20">
        <f>INDEX('[8]July 2017'!$E$10:$AW$87,MATCH($A54,'[8]July 2017'!$A$10:$A$87,0),AB$47)</f>
        <v>3319.47</v>
      </c>
      <c r="AC54" s="20">
        <f t="shared" si="5"/>
        <v>12.156986995812211</v>
      </c>
      <c r="AD54" s="20">
        <f t="shared" si="6"/>
        <v>21.874015748031496</v>
      </c>
      <c r="AE54" s="20">
        <f t="shared" si="7"/>
        <v>11.262693871675843</v>
      </c>
      <c r="AF54" s="20">
        <f t="shared" si="8"/>
        <v>22.590779865098391</v>
      </c>
      <c r="AG54" s="20">
        <f t="shared" si="9"/>
        <v>11.827695026508456</v>
      </c>
      <c r="AH54" s="20">
        <f t="shared" si="10"/>
        <v>13.280324577547264</v>
      </c>
      <c r="AI54" s="20">
        <f t="shared" si="11"/>
        <v>27.423341247032361</v>
      </c>
      <c r="AJ54" s="20">
        <f t="shared" si="12"/>
        <v>13.028028118240808</v>
      </c>
      <c r="AK54" s="20">
        <f t="shared" si="13"/>
        <v>16.343213037270441</v>
      </c>
      <c r="AL54" s="20">
        <f>INDEX('[8]July 2017'!$E$10:$AW$87,MATCH($A54,'[8]July 2017'!$A$10:$A$87,0),AL$47)</f>
        <v>181.48</v>
      </c>
      <c r="AM54" s="20">
        <f>INDEX('[8]July 2017'!$E$10:$AW$87,MATCH($A54,'[8]July 2017'!$A$10:$A$87,0),AM$47)</f>
        <v>173.99</v>
      </c>
      <c r="AN54" s="20">
        <f>INDEX('[8]July 2017'!$E$10:$AW$87,MATCH($A54,'[8]July 2017'!$A$10:$A$87,0),AN$47)</f>
        <v>277.89</v>
      </c>
      <c r="AO54" s="20">
        <f>INDEX('[8]July 2017'!$E$10:$AW$87,MATCH($A54,'[8]July 2017'!$A$10:$A$87,0),AO$47)</f>
        <v>179.39</v>
      </c>
      <c r="AP54" s="20">
        <f>INDEX('[8]July 2017'!$E$10:$AW$87,MATCH($A54,'[8]July 2017'!$A$10:$A$87,0),AP$47)</f>
        <v>396.1</v>
      </c>
      <c r="AQ54" s="20">
        <f>INDEX('[8]July 2017'!$E$10:$AW$87,MATCH($A54,'[8]July 2017'!$A$10:$A$87,0),AQ$47)</f>
        <v>239.08</v>
      </c>
      <c r="AR54" s="20">
        <f>INDEX('[8]July 2017'!$E$10:$AW$87,MATCH($A54,'[8]July 2017'!$A$10:$A$87,0),AR$47)</f>
        <v>160.06</v>
      </c>
      <c r="AS54" s="20">
        <f>INDEX('[8]July 2017'!$E$10:$AW$87,MATCH($A54,'[8]July 2017'!$A$10:$A$87,0),AS$47)</f>
        <v>332.88</v>
      </c>
      <c r="AT54" s="20">
        <f>INDEX('[8]July 2017'!$E$10:$AW$87,MATCH($A54,'[8]July 2017'!$A$10:$A$87,0),AT$47)</f>
        <v>203.11</v>
      </c>
    </row>
    <row r="55" spans="1:46">
      <c r="A55" s="21">
        <f t="shared" si="4"/>
        <v>36495</v>
      </c>
      <c r="B55" s="20">
        <f>INDEX('[8]July 2017'!$E$10:$AW$87,MATCH($A55,'[8]July 2017'!$A$10:$A$87,0),B$47)/1000000</f>
        <v>1050.93994582</v>
      </c>
      <c r="C55" s="20">
        <f>INDEX('[8]July 2017'!$E$10:$AW$87,MATCH($A55,'[8]July 2017'!$A$10:$A$87,0),C$47)/1000000</f>
        <v>154.35098574</v>
      </c>
      <c r="D55" s="20">
        <f>INDEX('[8]July 2017'!$E$10:$AW$87,MATCH($A55,'[8]July 2017'!$A$10:$A$87,0),D$47)/1000000</f>
        <v>58.617071670000001</v>
      </c>
      <c r="E55" s="20">
        <f>INDEX('[8]July 2017'!$E$10:$AW$87,MATCH($A55,'[8]July 2017'!$A$10:$A$87,0),E$47)/1000000</f>
        <v>161.3247695</v>
      </c>
      <c r="F55" s="20">
        <f>INDEX('[8]July 2017'!$E$10:$AW$87,MATCH($A55,'[8]July 2017'!$A$10:$A$87,0),F$47)/1000000</f>
        <v>681.41686517999995</v>
      </c>
      <c r="G55" s="20">
        <f>INDEX('[8]July 2017'!$E$10:$AW$87,MATCH($A55,'[8]July 2017'!$A$10:$A$87,0),G$47)/1000000</f>
        <v>102.72202016</v>
      </c>
      <c r="H55" s="20">
        <f>INDEX('[8]July 2017'!$E$10:$AW$87,MATCH($A55,'[8]July 2017'!$A$10:$A$87,0),H$47)/1000000</f>
        <v>700.71722574</v>
      </c>
      <c r="I55" s="20">
        <f>INDEX('[8]July 2017'!$E$10:$AW$87,MATCH($A55,'[8]July 2017'!$A$10:$A$87,0),I$47)/1000000</f>
        <v>626.64021594000008</v>
      </c>
      <c r="J55" s="20">
        <f>INDEX('[8]July 2017'!$E$10:$AW$87,MATCH($A55,'[8]July 2017'!$A$10:$A$87,0),J$47)/1000000</f>
        <v>4904.7437682700011</v>
      </c>
      <c r="K55" s="20">
        <f>INDEX('[8]July 2017'!$E$10:$AW$87,MATCH($A55,'[8]July 2017'!$A$10:$A$87,0),K$47)</f>
        <v>458318</v>
      </c>
      <c r="L55" s="20">
        <f>INDEX('[8]July 2017'!$E$10:$AW$87,MATCH($A55,'[8]July 2017'!$A$10:$A$87,0),L$47)</f>
        <v>32195</v>
      </c>
      <c r="M55" s="20">
        <f>INDEX('[8]July 2017'!$E$10:$AW$87,MATCH($A55,'[8]July 2017'!$A$10:$A$87,0),M$47)</f>
        <v>15018</v>
      </c>
      <c r="N55" s="20">
        <f>INDEX('[8]July 2017'!$E$10:$AW$87,MATCH($A55,'[8]July 2017'!$A$10:$A$87,0),N$47)</f>
        <v>40378</v>
      </c>
      <c r="O55" s="20">
        <f>INDEX('[8]July 2017'!$E$10:$AW$87,MATCH($A55,'[8]July 2017'!$A$10:$A$87,0),O$47)</f>
        <v>139562</v>
      </c>
      <c r="P55" s="20">
        <f>INDEX('[8]July 2017'!$E$10:$AW$87,MATCH($A55,'[8]July 2017'!$A$10:$A$87,0),P$47)</f>
        <v>31142</v>
      </c>
      <c r="Q55" s="20">
        <f>INDEX('[8]July 2017'!$E$10:$AW$87,MATCH($A55,'[8]July 2017'!$A$10:$A$87,0),Q$47)</f>
        <v>156111</v>
      </c>
      <c r="R55" s="20">
        <f>INDEX('[8]July 2017'!$E$10:$AW$87,MATCH($A55,'[8]July 2017'!$A$10:$A$87,0),R$47)</f>
        <v>157726</v>
      </c>
      <c r="S55" s="20">
        <f>INDEX('[8]July 2017'!$E$10:$AW$87,MATCH($A55,'[8]July 2017'!$A$10:$A$87,0),S$47)</f>
        <v>1420173</v>
      </c>
      <c r="T55" s="20">
        <f>INDEX('[8]July 2017'!$E$10:$AW$87,MATCH($A55,'[8]July 2017'!$A$10:$A$87,0),T$47)</f>
        <v>2293.04</v>
      </c>
      <c r="U55" s="20">
        <f>INDEX('[8]July 2017'!$E$10:$AW$87,MATCH($A55,'[8]July 2017'!$A$10:$A$87,0),U$47)</f>
        <v>4794.21</v>
      </c>
      <c r="V55" s="20">
        <f>INDEX('[8]July 2017'!$E$10:$AW$87,MATCH($A55,'[8]July 2017'!$A$10:$A$87,0),V$47)</f>
        <v>3903.01</v>
      </c>
      <c r="W55" s="20">
        <f>INDEX('[8]July 2017'!$E$10:$AW$87,MATCH($A55,'[8]July 2017'!$A$10:$A$87,0),W$47)</f>
        <v>3995.33</v>
      </c>
      <c r="X55" s="20">
        <f>INDEX('[8]July 2017'!$E$10:$AW$87,MATCH($A55,'[8]July 2017'!$A$10:$A$87,0),X$47)</f>
        <v>4882.54</v>
      </c>
      <c r="Y55" s="20">
        <f>INDEX('[8]July 2017'!$E$10:$AW$87,MATCH($A55,'[8]July 2017'!$A$10:$A$87,0),Y$47)</f>
        <v>3298.54</v>
      </c>
      <c r="Z55" s="20">
        <f>INDEX('[8]July 2017'!$E$10:$AW$87,MATCH($A55,'[8]July 2017'!$A$10:$A$87,0),Z$47)</f>
        <v>4488.59</v>
      </c>
      <c r="AA55" s="20">
        <f>INDEX('[8]July 2017'!$E$10:$AW$87,MATCH($A55,'[8]July 2017'!$A$10:$A$87,0),AA$47)</f>
        <v>3972.96</v>
      </c>
      <c r="AB55" s="20">
        <f>INDEX('[8]July 2017'!$E$10:$AW$87,MATCH($A55,'[8]July 2017'!$A$10:$A$87,0),AB$47)</f>
        <v>3453.62</v>
      </c>
      <c r="AC55" s="20">
        <f t="shared" si="5"/>
        <v>12.166604764684035</v>
      </c>
      <c r="AD55" s="20">
        <f t="shared" si="6"/>
        <v>23.71492876929165</v>
      </c>
      <c r="AE55" s="20">
        <f t="shared" si="7"/>
        <v>9.1317704312018897</v>
      </c>
      <c r="AF55" s="20">
        <f t="shared" si="8"/>
        <v>23.892656380815691</v>
      </c>
      <c r="AG55" s="20">
        <f t="shared" si="9"/>
        <v>10.886862290403139</v>
      </c>
      <c r="AH55" s="20">
        <f t="shared" si="10"/>
        <v>10.146231928637341</v>
      </c>
      <c r="AI55" s="20">
        <f t="shared" si="11"/>
        <v>27.28792023831236</v>
      </c>
      <c r="AJ55" s="20">
        <f t="shared" si="12"/>
        <v>12.567488058710024</v>
      </c>
      <c r="AK55" s="20">
        <f t="shared" si="13"/>
        <v>16.032030452140006</v>
      </c>
      <c r="AL55" s="20">
        <f>INDEX('[8]July 2017'!$E$10:$AW$87,MATCH($A55,'[8]July 2017'!$A$10:$A$87,0),AL$47)</f>
        <v>188.47</v>
      </c>
      <c r="AM55" s="20">
        <f>INDEX('[8]July 2017'!$E$10:$AW$87,MATCH($A55,'[8]July 2017'!$A$10:$A$87,0),AM$47)</f>
        <v>202.16</v>
      </c>
      <c r="AN55" s="20">
        <f>INDEX('[8]July 2017'!$E$10:$AW$87,MATCH($A55,'[8]July 2017'!$A$10:$A$87,0),AN$47)</f>
        <v>427.41</v>
      </c>
      <c r="AO55" s="20">
        <f>INDEX('[8]July 2017'!$E$10:$AW$87,MATCH($A55,'[8]July 2017'!$A$10:$A$87,0),AO$47)</f>
        <v>167.22</v>
      </c>
      <c r="AP55" s="20">
        <f>INDEX('[8]July 2017'!$E$10:$AW$87,MATCH($A55,'[8]July 2017'!$A$10:$A$87,0),AP$47)</f>
        <v>448.48</v>
      </c>
      <c r="AQ55" s="20">
        <f>INDEX('[8]July 2017'!$E$10:$AW$87,MATCH($A55,'[8]July 2017'!$A$10:$A$87,0),AQ$47)</f>
        <v>325.10000000000002</v>
      </c>
      <c r="AR55" s="20">
        <f>INDEX('[8]July 2017'!$E$10:$AW$87,MATCH($A55,'[8]July 2017'!$A$10:$A$87,0),AR$47)</f>
        <v>164.49</v>
      </c>
      <c r="AS55" s="20">
        <f>INDEX('[8]July 2017'!$E$10:$AW$87,MATCH($A55,'[8]July 2017'!$A$10:$A$87,0),AS$47)</f>
        <v>316.13</v>
      </c>
      <c r="AT55" s="20">
        <f>INDEX('[8]July 2017'!$E$10:$AW$87,MATCH($A55,'[8]July 2017'!$A$10:$A$87,0),AT$47)</f>
        <v>215.42</v>
      </c>
    </row>
    <row r="56" spans="1:46">
      <c r="A56" s="21">
        <f t="shared" si="4"/>
        <v>36586</v>
      </c>
      <c r="B56" s="20">
        <f>INDEX('[8]July 2017'!$E$10:$AW$87,MATCH($A56,'[8]July 2017'!$A$10:$A$87,0),B$47)/1000000</f>
        <v>1076.83436308</v>
      </c>
      <c r="C56" s="20">
        <f>INDEX('[8]July 2017'!$E$10:$AW$87,MATCH($A56,'[8]July 2017'!$A$10:$A$87,0),C$47)/1000000</f>
        <v>129.54666568000002</v>
      </c>
      <c r="D56" s="20">
        <f>INDEX('[8]July 2017'!$E$10:$AW$87,MATCH($A56,'[8]July 2017'!$A$10:$A$87,0),D$47)/1000000</f>
        <v>77.576582959999996</v>
      </c>
      <c r="E56" s="20">
        <f>INDEX('[8]July 2017'!$E$10:$AW$87,MATCH($A56,'[8]July 2017'!$A$10:$A$87,0),E$47)/1000000</f>
        <v>173.14793068</v>
      </c>
      <c r="F56" s="20">
        <f>INDEX('[8]July 2017'!$E$10:$AW$87,MATCH($A56,'[8]July 2017'!$A$10:$A$87,0),F$47)/1000000</f>
        <v>738.93614448000005</v>
      </c>
      <c r="G56" s="20">
        <f>INDEX('[8]July 2017'!$E$10:$AW$87,MATCH($A56,'[8]July 2017'!$A$10:$A$87,0),G$47)/1000000</f>
        <v>150.48707765999998</v>
      </c>
      <c r="H56" s="20">
        <f>INDEX('[8]July 2017'!$E$10:$AW$87,MATCH($A56,'[8]July 2017'!$A$10:$A$87,0),H$47)/1000000</f>
        <v>706.50967227000001</v>
      </c>
      <c r="I56" s="20">
        <f>INDEX('[8]July 2017'!$E$10:$AW$87,MATCH($A56,'[8]July 2017'!$A$10:$A$87,0),I$47)/1000000</f>
        <v>736.37438679999991</v>
      </c>
      <c r="J56" s="20">
        <f>INDEX('[8]July 2017'!$E$10:$AW$87,MATCH($A56,'[8]July 2017'!$A$10:$A$87,0),J$47)/1000000</f>
        <v>5273.8216913100005</v>
      </c>
      <c r="K56" s="20">
        <f>INDEX('[8]July 2017'!$E$10:$AW$87,MATCH($A56,'[8]July 2017'!$A$10:$A$87,0),K$47)</f>
        <v>471771</v>
      </c>
      <c r="L56" s="20">
        <f>INDEX('[8]July 2017'!$E$10:$AW$87,MATCH($A56,'[8]July 2017'!$A$10:$A$87,0),L$47)</f>
        <v>31284</v>
      </c>
      <c r="M56" s="20">
        <f>INDEX('[8]July 2017'!$E$10:$AW$87,MATCH($A56,'[8]July 2017'!$A$10:$A$87,0),M$47)</f>
        <v>17589</v>
      </c>
      <c r="N56" s="20">
        <f>INDEX('[8]July 2017'!$E$10:$AW$87,MATCH($A56,'[8]July 2017'!$A$10:$A$87,0),N$47)</f>
        <v>43216</v>
      </c>
      <c r="O56" s="20">
        <f>INDEX('[8]July 2017'!$E$10:$AW$87,MATCH($A56,'[8]July 2017'!$A$10:$A$87,0),O$47)</f>
        <v>136064</v>
      </c>
      <c r="P56" s="20">
        <f>INDEX('[8]July 2017'!$E$10:$AW$87,MATCH($A56,'[8]July 2017'!$A$10:$A$87,0),P$47)</f>
        <v>39762</v>
      </c>
      <c r="Q56" s="20">
        <f>INDEX('[8]July 2017'!$E$10:$AW$87,MATCH($A56,'[8]July 2017'!$A$10:$A$87,0),Q$47)</f>
        <v>161365</v>
      </c>
      <c r="R56" s="20">
        <f>INDEX('[8]July 2017'!$E$10:$AW$87,MATCH($A56,'[8]July 2017'!$A$10:$A$87,0),R$47)</f>
        <v>169316</v>
      </c>
      <c r="S56" s="20">
        <f>INDEX('[8]July 2017'!$E$10:$AW$87,MATCH($A56,'[8]July 2017'!$A$10:$A$87,0),S$47)</f>
        <v>1466155</v>
      </c>
      <c r="T56" s="20">
        <f>INDEX('[8]July 2017'!$E$10:$AW$87,MATCH($A56,'[8]July 2017'!$A$10:$A$87,0),T$47)</f>
        <v>2282.54</v>
      </c>
      <c r="U56" s="20">
        <f>INDEX('[8]July 2017'!$E$10:$AW$87,MATCH($A56,'[8]July 2017'!$A$10:$A$87,0),U$47)</f>
        <v>4140.95</v>
      </c>
      <c r="V56" s="20">
        <f>INDEX('[8]July 2017'!$E$10:$AW$87,MATCH($A56,'[8]July 2017'!$A$10:$A$87,0),V$47)</f>
        <v>4410.55</v>
      </c>
      <c r="W56" s="20">
        <f>INDEX('[8]July 2017'!$E$10:$AW$87,MATCH($A56,'[8]July 2017'!$A$10:$A$87,0),W$47)</f>
        <v>4006.56</v>
      </c>
      <c r="X56" s="20">
        <f>INDEX('[8]July 2017'!$E$10:$AW$87,MATCH($A56,'[8]July 2017'!$A$10:$A$87,0),X$47)</f>
        <v>5430.79</v>
      </c>
      <c r="Y56" s="20">
        <f>INDEX('[8]July 2017'!$E$10:$AW$87,MATCH($A56,'[8]July 2017'!$A$10:$A$87,0),Y$47)</f>
        <v>3784.7</v>
      </c>
      <c r="Z56" s="20">
        <f>INDEX('[8]July 2017'!$E$10:$AW$87,MATCH($A56,'[8]July 2017'!$A$10:$A$87,0),Z$47)</f>
        <v>4378.32</v>
      </c>
      <c r="AA56" s="20">
        <f>INDEX('[8]July 2017'!$E$10:$AW$87,MATCH($A56,'[8]July 2017'!$A$10:$A$87,0),AA$47)</f>
        <v>4349.12</v>
      </c>
      <c r="AB56" s="20">
        <f>INDEX('[8]July 2017'!$E$10:$AW$87,MATCH($A56,'[8]July 2017'!$A$10:$A$87,0),AB$47)</f>
        <v>3597.04</v>
      </c>
      <c r="AC56" s="20">
        <f t="shared" si="5"/>
        <v>12.179392775198762</v>
      </c>
      <c r="AD56" s="20">
        <f t="shared" si="6"/>
        <v>27.510961998405524</v>
      </c>
      <c r="AE56" s="20">
        <f t="shared" si="7"/>
        <v>10.14479252921152</v>
      </c>
      <c r="AF56" s="20">
        <f t="shared" si="8"/>
        <v>25.475678768995991</v>
      </c>
      <c r="AG56" s="20">
        <f t="shared" si="9"/>
        <v>9.8592850788809603</v>
      </c>
      <c r="AH56" s="20">
        <f t="shared" si="10"/>
        <v>8.5520280194328322</v>
      </c>
      <c r="AI56" s="20">
        <f t="shared" si="11"/>
        <v>28.610860615565574</v>
      </c>
      <c r="AJ56" s="20">
        <f t="shared" si="12"/>
        <v>13.11002592391632</v>
      </c>
      <c r="AK56" s="20">
        <f t="shared" si="13"/>
        <v>16.233595089809548</v>
      </c>
      <c r="AL56" s="20">
        <f>INDEX('[8]July 2017'!$E$10:$AW$87,MATCH($A56,'[8]July 2017'!$A$10:$A$87,0),AL$47)</f>
        <v>187.41</v>
      </c>
      <c r="AM56" s="20">
        <f>INDEX('[8]July 2017'!$E$10:$AW$87,MATCH($A56,'[8]July 2017'!$A$10:$A$87,0),AM$47)</f>
        <v>150.52000000000001</v>
      </c>
      <c r="AN56" s="20">
        <f>INDEX('[8]July 2017'!$E$10:$AW$87,MATCH($A56,'[8]July 2017'!$A$10:$A$87,0),AN$47)</f>
        <v>434.76</v>
      </c>
      <c r="AO56" s="20">
        <f>INDEX('[8]July 2017'!$E$10:$AW$87,MATCH($A56,'[8]July 2017'!$A$10:$A$87,0),AO$47)</f>
        <v>157.27000000000001</v>
      </c>
      <c r="AP56" s="20">
        <f>INDEX('[8]July 2017'!$E$10:$AW$87,MATCH($A56,'[8]July 2017'!$A$10:$A$87,0),AP$47)</f>
        <v>550.83000000000004</v>
      </c>
      <c r="AQ56" s="20">
        <f>INDEX('[8]July 2017'!$E$10:$AW$87,MATCH($A56,'[8]July 2017'!$A$10:$A$87,0),AQ$47)</f>
        <v>442.55</v>
      </c>
      <c r="AR56" s="20">
        <f>INDEX('[8]July 2017'!$E$10:$AW$87,MATCH($A56,'[8]July 2017'!$A$10:$A$87,0),AR$47)</f>
        <v>153.03</v>
      </c>
      <c r="AS56" s="20">
        <f>INDEX('[8]July 2017'!$E$10:$AW$87,MATCH($A56,'[8]July 2017'!$A$10:$A$87,0),AS$47)</f>
        <v>331.74</v>
      </c>
      <c r="AT56" s="20">
        <f>INDEX('[8]July 2017'!$E$10:$AW$87,MATCH($A56,'[8]July 2017'!$A$10:$A$87,0),AT$47)</f>
        <v>221.58</v>
      </c>
    </row>
    <row r="57" spans="1:46">
      <c r="A57" s="21">
        <f t="shared" si="4"/>
        <v>36678</v>
      </c>
      <c r="B57" s="20">
        <f>INDEX('[8]July 2017'!$E$10:$AW$87,MATCH($A57,'[8]July 2017'!$A$10:$A$87,0),B$47)/1000000</f>
        <v>1082.5985874</v>
      </c>
      <c r="C57" s="20">
        <f>INDEX('[8]July 2017'!$E$10:$AW$87,MATCH($A57,'[8]July 2017'!$A$10:$A$87,0),C$47)/1000000</f>
        <v>129.70131341999999</v>
      </c>
      <c r="D57" s="20">
        <f>INDEX('[8]July 2017'!$E$10:$AW$87,MATCH($A57,'[8]July 2017'!$A$10:$A$87,0),D$47)/1000000</f>
        <v>87.828116379999997</v>
      </c>
      <c r="E57" s="20">
        <f>INDEX('[8]July 2017'!$E$10:$AW$87,MATCH($A57,'[8]July 2017'!$A$10:$A$87,0),E$47)/1000000</f>
        <v>192.86372600999999</v>
      </c>
      <c r="F57" s="20">
        <f>INDEX('[8]July 2017'!$E$10:$AW$87,MATCH($A57,'[8]July 2017'!$A$10:$A$87,0),F$47)/1000000</f>
        <v>760.19455461999996</v>
      </c>
      <c r="G57" s="20">
        <f>INDEX('[8]July 2017'!$E$10:$AW$87,MATCH($A57,'[8]July 2017'!$A$10:$A$87,0),G$47)/1000000</f>
        <v>153.46627808000002</v>
      </c>
      <c r="H57" s="20">
        <f>INDEX('[8]July 2017'!$E$10:$AW$87,MATCH($A57,'[8]July 2017'!$A$10:$A$87,0),H$47)/1000000</f>
        <v>740.63856625999995</v>
      </c>
      <c r="I57" s="20">
        <f>INDEX('[8]July 2017'!$E$10:$AW$87,MATCH($A57,'[8]July 2017'!$A$10:$A$87,0),I$47)/1000000</f>
        <v>778.94604821000007</v>
      </c>
      <c r="J57" s="20">
        <f>INDEX('[8]July 2017'!$E$10:$AW$87,MATCH($A57,'[8]July 2017'!$A$10:$A$87,0),J$47)/1000000</f>
        <v>5449.7609352299996</v>
      </c>
      <c r="K57" s="20">
        <f>INDEX('[8]July 2017'!$E$10:$AW$87,MATCH($A57,'[8]July 2017'!$A$10:$A$87,0),K$47)</f>
        <v>477939</v>
      </c>
      <c r="L57" s="20">
        <f>INDEX('[8]July 2017'!$E$10:$AW$87,MATCH($A57,'[8]July 2017'!$A$10:$A$87,0),L$47)</f>
        <v>31549</v>
      </c>
      <c r="M57" s="20">
        <f>INDEX('[8]July 2017'!$E$10:$AW$87,MATCH($A57,'[8]July 2017'!$A$10:$A$87,0),M$47)</f>
        <v>22578</v>
      </c>
      <c r="N57" s="20">
        <f>INDEX('[8]July 2017'!$E$10:$AW$87,MATCH($A57,'[8]July 2017'!$A$10:$A$87,0),N$47)</f>
        <v>45549</v>
      </c>
      <c r="O57" s="20">
        <f>INDEX('[8]July 2017'!$E$10:$AW$87,MATCH($A57,'[8]July 2017'!$A$10:$A$87,0),O$47)</f>
        <v>136707</v>
      </c>
      <c r="P57" s="20">
        <f>INDEX('[8]July 2017'!$E$10:$AW$87,MATCH($A57,'[8]July 2017'!$A$10:$A$87,0),P$47)</f>
        <v>40296</v>
      </c>
      <c r="Q57" s="20">
        <f>INDEX('[8]July 2017'!$E$10:$AW$87,MATCH($A57,'[8]July 2017'!$A$10:$A$87,0),Q$47)</f>
        <v>168909</v>
      </c>
      <c r="R57" s="20">
        <f>INDEX('[8]July 2017'!$E$10:$AW$87,MATCH($A57,'[8]July 2017'!$A$10:$A$87,0),R$47)</f>
        <v>173130</v>
      </c>
      <c r="S57" s="20">
        <f>INDEX('[8]July 2017'!$E$10:$AW$87,MATCH($A57,'[8]July 2017'!$A$10:$A$87,0),S$47)</f>
        <v>1496114</v>
      </c>
      <c r="T57" s="20">
        <f>INDEX('[8]July 2017'!$E$10:$AW$87,MATCH($A57,'[8]July 2017'!$A$10:$A$87,0),T$47)</f>
        <v>2265.14</v>
      </c>
      <c r="U57" s="20">
        <f>INDEX('[8]July 2017'!$E$10:$AW$87,MATCH($A57,'[8]July 2017'!$A$10:$A$87,0),U$47)</f>
        <v>4111.0600000000004</v>
      </c>
      <c r="V57" s="20">
        <f>INDEX('[8]July 2017'!$E$10:$AW$87,MATCH($A57,'[8]July 2017'!$A$10:$A$87,0),V$47)</f>
        <v>3890</v>
      </c>
      <c r="W57" s="20">
        <f>INDEX('[8]July 2017'!$E$10:$AW$87,MATCH($A57,'[8]July 2017'!$A$10:$A$87,0),W$47)</f>
        <v>4234.25</v>
      </c>
      <c r="X57" s="20">
        <f>INDEX('[8]July 2017'!$E$10:$AW$87,MATCH($A57,'[8]July 2017'!$A$10:$A$87,0),X$47)</f>
        <v>5560.76</v>
      </c>
      <c r="Y57" s="20">
        <f>INDEX('[8]July 2017'!$E$10:$AW$87,MATCH($A57,'[8]July 2017'!$A$10:$A$87,0),Y$47)</f>
        <v>3808.44</v>
      </c>
      <c r="Z57" s="20">
        <f>INDEX('[8]July 2017'!$E$10:$AW$87,MATCH($A57,'[8]July 2017'!$A$10:$A$87,0),Z$47)</f>
        <v>4384.83</v>
      </c>
      <c r="AA57" s="20">
        <f>INDEX('[8]July 2017'!$E$10:$AW$87,MATCH($A57,'[8]July 2017'!$A$10:$A$87,0),AA$47)</f>
        <v>4499.21</v>
      </c>
      <c r="AB57" s="20">
        <f>INDEX('[8]July 2017'!$E$10:$AW$87,MATCH($A57,'[8]July 2017'!$A$10:$A$87,0),AB$47)</f>
        <v>3642.61</v>
      </c>
      <c r="AC57" s="20">
        <f t="shared" si="5"/>
        <v>11.444146920628503</v>
      </c>
      <c r="AD57" s="20">
        <f t="shared" si="6"/>
        <v>25.457056164468391</v>
      </c>
      <c r="AE57" s="20">
        <f t="shared" si="7"/>
        <v>11.464442545165188</v>
      </c>
      <c r="AF57" s="20">
        <f t="shared" si="8"/>
        <v>31.008787989747344</v>
      </c>
      <c r="AG57" s="20">
        <f t="shared" si="9"/>
        <v>8.7758979862382436</v>
      </c>
      <c r="AH57" s="20">
        <f t="shared" si="10"/>
        <v>9.1798394677850901</v>
      </c>
      <c r="AI57" s="20">
        <f t="shared" si="11"/>
        <v>27.73628945537352</v>
      </c>
      <c r="AJ57" s="20">
        <f t="shared" si="12"/>
        <v>14.001400385884111</v>
      </c>
      <c r="AK57" s="20">
        <f t="shared" si="13"/>
        <v>16.258022762776164</v>
      </c>
      <c r="AL57" s="20">
        <f>INDEX('[8]July 2017'!$E$10:$AW$87,MATCH($A57,'[8]July 2017'!$A$10:$A$87,0),AL$47)</f>
        <v>197.93</v>
      </c>
      <c r="AM57" s="20">
        <f>INDEX('[8]July 2017'!$E$10:$AW$87,MATCH($A57,'[8]July 2017'!$A$10:$A$87,0),AM$47)</f>
        <v>161.49</v>
      </c>
      <c r="AN57" s="20">
        <f>INDEX('[8]July 2017'!$E$10:$AW$87,MATCH($A57,'[8]July 2017'!$A$10:$A$87,0),AN$47)</f>
        <v>339.31</v>
      </c>
      <c r="AO57" s="20">
        <f>INDEX('[8]July 2017'!$E$10:$AW$87,MATCH($A57,'[8]July 2017'!$A$10:$A$87,0),AO$47)</f>
        <v>136.55000000000001</v>
      </c>
      <c r="AP57" s="20">
        <f>INDEX('[8]July 2017'!$E$10:$AW$87,MATCH($A57,'[8]July 2017'!$A$10:$A$87,0),AP$47)</f>
        <v>633.64</v>
      </c>
      <c r="AQ57" s="20">
        <f>INDEX('[8]July 2017'!$E$10:$AW$87,MATCH($A57,'[8]July 2017'!$A$10:$A$87,0),AQ$47)</f>
        <v>414.87</v>
      </c>
      <c r="AR57" s="20">
        <f>INDEX('[8]July 2017'!$E$10:$AW$87,MATCH($A57,'[8]July 2017'!$A$10:$A$87,0),AR$47)</f>
        <v>158.09</v>
      </c>
      <c r="AS57" s="20">
        <f>INDEX('[8]July 2017'!$E$10:$AW$87,MATCH($A57,'[8]July 2017'!$A$10:$A$87,0),AS$47)</f>
        <v>321.33999999999997</v>
      </c>
      <c r="AT57" s="20">
        <f>INDEX('[8]July 2017'!$E$10:$AW$87,MATCH($A57,'[8]July 2017'!$A$10:$A$87,0),AT$47)</f>
        <v>224.05</v>
      </c>
    </row>
    <row r="58" spans="1:46">
      <c r="A58" s="21">
        <f t="shared" si="4"/>
        <v>36770</v>
      </c>
      <c r="B58" s="20">
        <f>INDEX('[8]July 2017'!$E$10:$AW$87,MATCH($A58,'[8]July 2017'!$A$10:$A$87,0),B$47)/1000000</f>
        <v>1114.5101948199999</v>
      </c>
      <c r="C58" s="20">
        <f>INDEX('[8]July 2017'!$E$10:$AW$87,MATCH($A58,'[8]July 2017'!$A$10:$A$87,0),C$47)/1000000</f>
        <v>138.32258809999999</v>
      </c>
      <c r="D58" s="20">
        <f>INDEX('[8]July 2017'!$E$10:$AW$87,MATCH($A58,'[8]July 2017'!$A$10:$A$87,0),D$47)/1000000</f>
        <v>91.411023049999997</v>
      </c>
      <c r="E58" s="20">
        <f>INDEX('[8]July 2017'!$E$10:$AW$87,MATCH($A58,'[8]July 2017'!$A$10:$A$87,0),E$47)/1000000</f>
        <v>202.59394941999997</v>
      </c>
      <c r="F58" s="20">
        <f>INDEX('[8]July 2017'!$E$10:$AW$87,MATCH($A58,'[8]July 2017'!$A$10:$A$87,0),F$47)/1000000</f>
        <v>764.77618813000004</v>
      </c>
      <c r="G58" s="20">
        <f>INDEX('[8]July 2017'!$E$10:$AW$87,MATCH($A58,'[8]July 2017'!$A$10:$A$87,0),G$47)/1000000</f>
        <v>155.65518247999998</v>
      </c>
      <c r="H58" s="20">
        <f>INDEX('[8]July 2017'!$E$10:$AW$87,MATCH($A58,'[8]July 2017'!$A$10:$A$87,0),H$47)/1000000</f>
        <v>755.66230996000002</v>
      </c>
      <c r="I58" s="20">
        <f>INDEX('[8]July 2017'!$E$10:$AW$87,MATCH($A58,'[8]July 2017'!$A$10:$A$87,0),I$47)/1000000</f>
        <v>787.10646903999998</v>
      </c>
      <c r="J58" s="20">
        <f>INDEX('[8]July 2017'!$E$10:$AW$87,MATCH($A58,'[8]July 2017'!$A$10:$A$87,0),J$47)/1000000</f>
        <v>5589.32440529</v>
      </c>
      <c r="K58" s="20">
        <f>INDEX('[8]July 2017'!$E$10:$AW$87,MATCH($A58,'[8]July 2017'!$A$10:$A$87,0),K$47)</f>
        <v>482467</v>
      </c>
      <c r="L58" s="20">
        <f>INDEX('[8]July 2017'!$E$10:$AW$87,MATCH($A58,'[8]July 2017'!$A$10:$A$87,0),L$47)</f>
        <v>32520</v>
      </c>
      <c r="M58" s="20">
        <f>INDEX('[8]July 2017'!$E$10:$AW$87,MATCH($A58,'[8]July 2017'!$A$10:$A$87,0),M$47)</f>
        <v>25007</v>
      </c>
      <c r="N58" s="20">
        <f>INDEX('[8]July 2017'!$E$10:$AW$87,MATCH($A58,'[8]July 2017'!$A$10:$A$87,0),N$47)</f>
        <v>44459</v>
      </c>
      <c r="O58" s="20">
        <f>INDEX('[8]July 2017'!$E$10:$AW$87,MATCH($A58,'[8]July 2017'!$A$10:$A$87,0),O$47)</f>
        <v>135526</v>
      </c>
      <c r="P58" s="20">
        <f>INDEX('[8]July 2017'!$E$10:$AW$87,MATCH($A58,'[8]July 2017'!$A$10:$A$87,0),P$47)</f>
        <v>40178</v>
      </c>
      <c r="Q58" s="20">
        <f>INDEX('[8]July 2017'!$E$10:$AW$87,MATCH($A58,'[8]July 2017'!$A$10:$A$87,0),Q$47)</f>
        <v>173845</v>
      </c>
      <c r="R58" s="20">
        <f>INDEX('[8]July 2017'!$E$10:$AW$87,MATCH($A58,'[8]July 2017'!$A$10:$A$87,0),R$47)</f>
        <v>178253</v>
      </c>
      <c r="S58" s="20">
        <f>INDEX('[8]July 2017'!$E$10:$AW$87,MATCH($A58,'[8]July 2017'!$A$10:$A$87,0),S$47)</f>
        <v>1517376</v>
      </c>
      <c r="T58" s="20">
        <f>INDEX('[8]July 2017'!$E$10:$AW$87,MATCH($A58,'[8]July 2017'!$A$10:$A$87,0),T$47)</f>
        <v>2310.0300000000002</v>
      </c>
      <c r="U58" s="20">
        <f>INDEX('[8]July 2017'!$E$10:$AW$87,MATCH($A58,'[8]July 2017'!$A$10:$A$87,0),U$47)</f>
        <v>4253.46</v>
      </c>
      <c r="V58" s="20">
        <f>INDEX('[8]July 2017'!$E$10:$AW$87,MATCH($A58,'[8]July 2017'!$A$10:$A$87,0),V$47)</f>
        <v>3655.42</v>
      </c>
      <c r="W58" s="20">
        <f>INDEX('[8]July 2017'!$E$10:$AW$87,MATCH($A58,'[8]July 2017'!$A$10:$A$87,0),W$47)</f>
        <v>4556.91</v>
      </c>
      <c r="X58" s="20">
        <f>INDEX('[8]July 2017'!$E$10:$AW$87,MATCH($A58,'[8]July 2017'!$A$10:$A$87,0),X$47)</f>
        <v>5643.02</v>
      </c>
      <c r="Y58" s="20">
        <f>INDEX('[8]July 2017'!$E$10:$AW$87,MATCH($A58,'[8]July 2017'!$A$10:$A$87,0),Y$47)</f>
        <v>3874.15</v>
      </c>
      <c r="Z58" s="20">
        <f>INDEX('[8]July 2017'!$E$10:$AW$87,MATCH($A58,'[8]July 2017'!$A$10:$A$87,0),Z$47)</f>
        <v>4346.76</v>
      </c>
      <c r="AA58" s="20">
        <f>INDEX('[8]July 2017'!$E$10:$AW$87,MATCH($A58,'[8]July 2017'!$A$10:$A$87,0),AA$47)</f>
        <v>4415.66</v>
      </c>
      <c r="AB58" s="20">
        <f>INDEX('[8]July 2017'!$E$10:$AW$87,MATCH($A58,'[8]July 2017'!$A$10:$A$87,0),AB$47)</f>
        <v>3683.55</v>
      </c>
      <c r="AC58" s="20">
        <f t="shared" si="5"/>
        <v>11.572716797755623</v>
      </c>
      <c r="AD58" s="20">
        <f t="shared" si="6"/>
        <v>29.354451345755692</v>
      </c>
      <c r="AE58" s="20">
        <f t="shared" si="7"/>
        <v>13.94932264834955</v>
      </c>
      <c r="AF58" s="20">
        <f t="shared" si="8"/>
        <v>33.792436040044493</v>
      </c>
      <c r="AG58" s="20">
        <f t="shared" si="9"/>
        <v>9.008796436724726</v>
      </c>
      <c r="AH58" s="20">
        <f t="shared" si="10"/>
        <v>7.9885969976905313</v>
      </c>
      <c r="AI58" s="20">
        <f t="shared" si="11"/>
        <v>27.30891499654458</v>
      </c>
      <c r="AJ58" s="20">
        <f t="shared" si="12"/>
        <v>14.809699490206599</v>
      </c>
      <c r="AK58" s="20">
        <f t="shared" si="13"/>
        <v>16.478258924577258</v>
      </c>
      <c r="AL58" s="20">
        <f>INDEX('[8]July 2017'!$E$10:$AW$87,MATCH($A58,'[8]July 2017'!$A$10:$A$87,0),AL$47)</f>
        <v>199.61</v>
      </c>
      <c r="AM58" s="20">
        <f>INDEX('[8]July 2017'!$E$10:$AW$87,MATCH($A58,'[8]July 2017'!$A$10:$A$87,0),AM$47)</f>
        <v>144.9</v>
      </c>
      <c r="AN58" s="20">
        <f>INDEX('[8]July 2017'!$E$10:$AW$87,MATCH($A58,'[8]July 2017'!$A$10:$A$87,0),AN$47)</f>
        <v>262.05</v>
      </c>
      <c r="AO58" s="20">
        <f>INDEX('[8]July 2017'!$E$10:$AW$87,MATCH($A58,'[8]July 2017'!$A$10:$A$87,0),AO$47)</f>
        <v>134.85</v>
      </c>
      <c r="AP58" s="20">
        <f>INDEX('[8]July 2017'!$E$10:$AW$87,MATCH($A58,'[8]July 2017'!$A$10:$A$87,0),AP$47)</f>
        <v>626.39</v>
      </c>
      <c r="AQ58" s="20">
        <f>INDEX('[8]July 2017'!$E$10:$AW$87,MATCH($A58,'[8]July 2017'!$A$10:$A$87,0),AQ$47)</f>
        <v>484.96</v>
      </c>
      <c r="AR58" s="20">
        <f>INDEX('[8]July 2017'!$E$10:$AW$87,MATCH($A58,'[8]July 2017'!$A$10:$A$87,0),AR$47)</f>
        <v>159.16999999999999</v>
      </c>
      <c r="AS58" s="20">
        <f>INDEX('[8]July 2017'!$E$10:$AW$87,MATCH($A58,'[8]July 2017'!$A$10:$A$87,0),AS$47)</f>
        <v>298.16000000000003</v>
      </c>
      <c r="AT58" s="20">
        <f>INDEX('[8]July 2017'!$E$10:$AW$87,MATCH($A58,'[8]July 2017'!$A$10:$A$87,0),AT$47)</f>
        <v>223.54</v>
      </c>
    </row>
    <row r="59" spans="1:46">
      <c r="A59" s="21">
        <f t="shared" si="4"/>
        <v>36861</v>
      </c>
      <c r="B59" s="20">
        <f>INDEX('[8]July 2017'!$E$10:$AW$87,MATCH($A59,'[8]July 2017'!$A$10:$A$87,0),B$47)/1000000</f>
        <v>1089.40790124</v>
      </c>
      <c r="C59" s="20">
        <f>INDEX('[8]July 2017'!$E$10:$AW$87,MATCH($A59,'[8]July 2017'!$A$10:$A$87,0),C$47)/1000000</f>
        <v>116.25097362000001</v>
      </c>
      <c r="D59" s="20">
        <f>INDEX('[8]July 2017'!$E$10:$AW$87,MATCH($A59,'[8]July 2017'!$A$10:$A$87,0),D$47)/1000000</f>
        <v>121.73312476000001</v>
      </c>
      <c r="E59" s="20">
        <f>INDEX('[8]July 2017'!$E$10:$AW$87,MATCH($A59,'[8]July 2017'!$A$10:$A$87,0),E$47)/1000000</f>
        <v>217.53995082</v>
      </c>
      <c r="F59" s="20">
        <f>INDEX('[8]July 2017'!$E$10:$AW$87,MATCH($A59,'[8]July 2017'!$A$10:$A$87,0),F$47)/1000000</f>
        <v>779.20162361999996</v>
      </c>
      <c r="G59" s="20">
        <f>INDEX('[8]July 2017'!$E$10:$AW$87,MATCH($A59,'[8]July 2017'!$A$10:$A$87,0),G$47)/1000000</f>
        <v>155.60108531999998</v>
      </c>
      <c r="H59" s="20">
        <f>INDEX('[8]July 2017'!$E$10:$AW$87,MATCH($A59,'[8]July 2017'!$A$10:$A$87,0),H$47)/1000000</f>
        <v>804.20264651000002</v>
      </c>
      <c r="I59" s="20">
        <f>INDEX('[8]July 2017'!$E$10:$AW$87,MATCH($A59,'[8]July 2017'!$A$10:$A$87,0),I$47)/1000000</f>
        <v>881.26817739000001</v>
      </c>
      <c r="J59" s="20">
        <f>INDEX('[8]July 2017'!$E$10:$AW$87,MATCH($A59,'[8]July 2017'!$A$10:$A$87,0),J$47)/1000000</f>
        <v>5732.8373582799995</v>
      </c>
      <c r="K59" s="20">
        <f>INDEX('[8]July 2017'!$E$10:$AW$87,MATCH($A59,'[8]July 2017'!$A$10:$A$87,0),K$47)</f>
        <v>489068</v>
      </c>
      <c r="L59" s="20">
        <f>INDEX('[8]July 2017'!$E$10:$AW$87,MATCH($A59,'[8]July 2017'!$A$10:$A$87,0),L$47)</f>
        <v>34151</v>
      </c>
      <c r="M59" s="20">
        <f>INDEX('[8]July 2017'!$E$10:$AW$87,MATCH($A59,'[8]July 2017'!$A$10:$A$87,0),M$47)</f>
        <v>25322</v>
      </c>
      <c r="N59" s="20">
        <f>INDEX('[8]July 2017'!$E$10:$AW$87,MATCH($A59,'[8]July 2017'!$A$10:$A$87,0),N$47)</f>
        <v>46489</v>
      </c>
      <c r="O59" s="20">
        <f>INDEX('[8]July 2017'!$E$10:$AW$87,MATCH($A59,'[8]July 2017'!$A$10:$A$87,0),O$47)</f>
        <v>136667</v>
      </c>
      <c r="P59" s="20">
        <f>INDEX('[8]July 2017'!$E$10:$AW$87,MATCH($A59,'[8]July 2017'!$A$10:$A$87,0),P$47)</f>
        <v>42483</v>
      </c>
      <c r="Q59" s="20">
        <f>INDEX('[8]July 2017'!$E$10:$AW$87,MATCH($A59,'[8]July 2017'!$A$10:$A$87,0),Q$47)</f>
        <v>180494</v>
      </c>
      <c r="R59" s="20">
        <f>INDEX('[8]July 2017'!$E$10:$AW$87,MATCH($A59,'[8]July 2017'!$A$10:$A$87,0),R$47)</f>
        <v>179860</v>
      </c>
      <c r="S59" s="20">
        <f>INDEX('[8]July 2017'!$E$10:$AW$87,MATCH($A59,'[8]July 2017'!$A$10:$A$87,0),S$47)</f>
        <v>1548779</v>
      </c>
      <c r="T59" s="20">
        <f>INDEX('[8]July 2017'!$E$10:$AW$87,MATCH($A59,'[8]July 2017'!$A$10:$A$87,0),T$47)</f>
        <v>2227.52</v>
      </c>
      <c r="U59" s="20">
        <f>INDEX('[8]July 2017'!$E$10:$AW$87,MATCH($A59,'[8]July 2017'!$A$10:$A$87,0),U$47)</f>
        <v>3404.03</v>
      </c>
      <c r="V59" s="20">
        <f>INDEX('[8]July 2017'!$E$10:$AW$87,MATCH($A59,'[8]July 2017'!$A$10:$A$87,0),V$47)</f>
        <v>4807.43</v>
      </c>
      <c r="W59" s="20">
        <f>INDEX('[8]July 2017'!$E$10:$AW$87,MATCH($A59,'[8]July 2017'!$A$10:$A$87,0),W$47)</f>
        <v>4679.34</v>
      </c>
      <c r="X59" s="20">
        <f>INDEX('[8]July 2017'!$E$10:$AW$87,MATCH($A59,'[8]July 2017'!$A$10:$A$87,0),X$47)</f>
        <v>5701.45</v>
      </c>
      <c r="Y59" s="20">
        <f>INDEX('[8]July 2017'!$E$10:$AW$87,MATCH($A59,'[8]July 2017'!$A$10:$A$87,0),Y$47)</f>
        <v>3662.68</v>
      </c>
      <c r="Z59" s="20">
        <f>INDEX('[8]July 2017'!$E$10:$AW$87,MATCH($A59,'[8]July 2017'!$A$10:$A$87,0),Z$47)</f>
        <v>4455.58</v>
      </c>
      <c r="AA59" s="20">
        <f>INDEX('[8]July 2017'!$E$10:$AW$87,MATCH($A59,'[8]July 2017'!$A$10:$A$87,0),AA$47)</f>
        <v>4899.75</v>
      </c>
      <c r="AB59" s="20">
        <f>INDEX('[8]July 2017'!$E$10:$AW$87,MATCH($A59,'[8]July 2017'!$A$10:$A$87,0),AB$47)</f>
        <v>3701.52</v>
      </c>
      <c r="AC59" s="20">
        <f t="shared" si="5"/>
        <v>11.735524998682893</v>
      </c>
      <c r="AD59" s="20">
        <f t="shared" si="6"/>
        <v>29.019863597612961</v>
      </c>
      <c r="AE59" s="20">
        <f t="shared" si="7"/>
        <v>15.043433363582315</v>
      </c>
      <c r="AF59" s="20">
        <f t="shared" si="8"/>
        <v>32.635932487097229</v>
      </c>
      <c r="AG59" s="20">
        <f t="shared" si="9"/>
        <v>9.6948596303286898</v>
      </c>
      <c r="AH59" s="20">
        <f t="shared" si="10"/>
        <v>8.1922655393768586</v>
      </c>
      <c r="AI59" s="20">
        <f t="shared" si="11"/>
        <v>26.816611495636472</v>
      </c>
      <c r="AJ59" s="20">
        <f t="shared" si="12"/>
        <v>14.030955585464335</v>
      </c>
      <c r="AK59" s="20">
        <f t="shared" si="13"/>
        <v>16.374059984075025</v>
      </c>
      <c r="AL59" s="20">
        <f>INDEX('[8]July 2017'!$E$10:$AW$87,MATCH($A59,'[8]July 2017'!$A$10:$A$87,0),AL$47)</f>
        <v>189.81</v>
      </c>
      <c r="AM59" s="20">
        <f>INDEX('[8]July 2017'!$E$10:$AW$87,MATCH($A59,'[8]July 2017'!$A$10:$A$87,0),AM$47)</f>
        <v>117.3</v>
      </c>
      <c r="AN59" s="20">
        <f>INDEX('[8]July 2017'!$E$10:$AW$87,MATCH($A59,'[8]July 2017'!$A$10:$A$87,0),AN$47)</f>
        <v>319.57</v>
      </c>
      <c r="AO59" s="20">
        <f>INDEX('[8]July 2017'!$E$10:$AW$87,MATCH($A59,'[8]July 2017'!$A$10:$A$87,0),AO$47)</f>
        <v>143.38</v>
      </c>
      <c r="AP59" s="20">
        <f>INDEX('[8]July 2017'!$E$10:$AW$87,MATCH($A59,'[8]July 2017'!$A$10:$A$87,0),AP$47)</f>
        <v>588.09</v>
      </c>
      <c r="AQ59" s="20">
        <f>INDEX('[8]July 2017'!$E$10:$AW$87,MATCH($A59,'[8]July 2017'!$A$10:$A$87,0),AQ$47)</f>
        <v>447.09</v>
      </c>
      <c r="AR59" s="20">
        <f>INDEX('[8]July 2017'!$E$10:$AW$87,MATCH($A59,'[8]July 2017'!$A$10:$A$87,0),AR$47)</f>
        <v>166.15</v>
      </c>
      <c r="AS59" s="20">
        <f>INDEX('[8]July 2017'!$E$10:$AW$87,MATCH($A59,'[8]July 2017'!$A$10:$A$87,0),AS$47)</f>
        <v>349.21</v>
      </c>
      <c r="AT59" s="20">
        <f>INDEX('[8]July 2017'!$E$10:$AW$87,MATCH($A59,'[8]July 2017'!$A$10:$A$87,0),AT$47)</f>
        <v>226.06</v>
      </c>
    </row>
    <row r="60" spans="1:46">
      <c r="A60" s="21">
        <f t="shared" si="4"/>
        <v>36951</v>
      </c>
      <c r="B60" s="20">
        <f>INDEX('[8]July 2017'!$E$10:$AW$87,MATCH($A60,'[8]July 2017'!$A$10:$A$87,0),B$47)/1000000</f>
        <v>1147.60319452</v>
      </c>
      <c r="C60" s="20">
        <f>INDEX('[8]July 2017'!$E$10:$AW$87,MATCH($A60,'[8]July 2017'!$A$10:$A$87,0),C$47)/1000000</f>
        <v>177.28918856999999</v>
      </c>
      <c r="D60" s="20">
        <f>INDEX('[8]July 2017'!$E$10:$AW$87,MATCH($A60,'[8]July 2017'!$A$10:$A$87,0),D$47)/1000000</f>
        <v>131.19823707999998</v>
      </c>
      <c r="E60" s="20">
        <f>INDEX('[8]July 2017'!$E$10:$AW$87,MATCH($A60,'[8]July 2017'!$A$10:$A$87,0),E$47)/1000000</f>
        <v>229.41660942999999</v>
      </c>
      <c r="F60" s="20">
        <f>INDEX('[8]July 2017'!$E$10:$AW$87,MATCH($A60,'[8]July 2017'!$A$10:$A$87,0),F$47)/1000000</f>
        <v>724.47749547000001</v>
      </c>
      <c r="G60" s="20">
        <f>INDEX('[8]July 2017'!$E$10:$AW$87,MATCH($A60,'[8]July 2017'!$A$10:$A$87,0),G$47)/1000000</f>
        <v>116.31671824</v>
      </c>
      <c r="H60" s="20">
        <f>INDEX('[8]July 2017'!$E$10:$AW$87,MATCH($A60,'[8]July 2017'!$A$10:$A$87,0),H$47)/1000000</f>
        <v>936.82518568</v>
      </c>
      <c r="I60" s="20">
        <f>INDEX('[8]July 2017'!$E$10:$AW$87,MATCH($A60,'[8]July 2017'!$A$10:$A$87,0),I$47)/1000000</f>
        <v>913.77804514000002</v>
      </c>
      <c r="J60" s="20">
        <f>INDEX('[8]July 2017'!$E$10:$AW$87,MATCH($A60,'[8]July 2017'!$A$10:$A$87,0),J$47)/1000000</f>
        <v>5912.8524571899998</v>
      </c>
      <c r="K60" s="20">
        <f>INDEX('[8]July 2017'!$E$10:$AW$87,MATCH($A60,'[8]July 2017'!$A$10:$A$87,0),K$47)</f>
        <v>508771</v>
      </c>
      <c r="L60" s="20">
        <f>INDEX('[8]July 2017'!$E$10:$AW$87,MATCH($A60,'[8]July 2017'!$A$10:$A$87,0),L$47)</f>
        <v>35239</v>
      </c>
      <c r="M60" s="20">
        <f>INDEX('[8]July 2017'!$E$10:$AW$87,MATCH($A60,'[8]July 2017'!$A$10:$A$87,0),M$47)</f>
        <v>30605</v>
      </c>
      <c r="N60" s="20">
        <f>INDEX('[8]July 2017'!$E$10:$AW$87,MATCH($A60,'[8]July 2017'!$A$10:$A$87,0),N$47)</f>
        <v>49662</v>
      </c>
      <c r="O60" s="20">
        <f>INDEX('[8]July 2017'!$E$10:$AW$87,MATCH($A60,'[8]July 2017'!$A$10:$A$87,0),O$47)</f>
        <v>142043</v>
      </c>
      <c r="P60" s="20">
        <f>INDEX('[8]July 2017'!$E$10:$AW$87,MATCH($A60,'[8]July 2017'!$A$10:$A$87,0),P$47)</f>
        <v>44730</v>
      </c>
      <c r="Q60" s="20">
        <f>INDEX('[8]July 2017'!$E$10:$AW$87,MATCH($A60,'[8]July 2017'!$A$10:$A$87,0),Q$47)</f>
        <v>191778</v>
      </c>
      <c r="R60" s="20">
        <f>INDEX('[8]July 2017'!$E$10:$AW$87,MATCH($A60,'[8]July 2017'!$A$10:$A$87,0),R$47)</f>
        <v>176488</v>
      </c>
      <c r="S60" s="20">
        <f>INDEX('[8]July 2017'!$E$10:$AW$87,MATCH($A60,'[8]July 2017'!$A$10:$A$87,0),S$47)</f>
        <v>1603150</v>
      </c>
      <c r="T60" s="20">
        <f>INDEX('[8]July 2017'!$E$10:$AW$87,MATCH($A60,'[8]July 2017'!$A$10:$A$87,0),T$47)</f>
        <v>2255.64</v>
      </c>
      <c r="U60" s="20">
        <f>INDEX('[8]July 2017'!$E$10:$AW$87,MATCH($A60,'[8]July 2017'!$A$10:$A$87,0),U$47)</f>
        <v>5031.0200000000004</v>
      </c>
      <c r="V60" s="20">
        <f>INDEX('[8]July 2017'!$E$10:$AW$87,MATCH($A60,'[8]July 2017'!$A$10:$A$87,0),V$47)</f>
        <v>4286.7700000000004</v>
      </c>
      <c r="W60" s="20">
        <f>INDEX('[8]July 2017'!$E$10:$AW$87,MATCH($A60,'[8]July 2017'!$A$10:$A$87,0),W$47)</f>
        <v>4619.59</v>
      </c>
      <c r="X60" s="20">
        <f>INDEX('[8]July 2017'!$E$10:$AW$87,MATCH($A60,'[8]July 2017'!$A$10:$A$87,0),X$47)</f>
        <v>5100.43</v>
      </c>
      <c r="Y60" s="20">
        <f>INDEX('[8]July 2017'!$E$10:$AW$87,MATCH($A60,'[8]July 2017'!$A$10:$A$87,0),Y$47)</f>
        <v>2600.4299999999998</v>
      </c>
      <c r="Z60" s="20">
        <f>INDEX('[8]July 2017'!$E$10:$AW$87,MATCH($A60,'[8]July 2017'!$A$10:$A$87,0),Z$47)</f>
        <v>4884.95</v>
      </c>
      <c r="AA60" s="20">
        <f>INDEX('[8]July 2017'!$E$10:$AW$87,MATCH($A60,'[8]July 2017'!$A$10:$A$87,0),AA$47)</f>
        <v>5177.5600000000004</v>
      </c>
      <c r="AB60" s="20">
        <f>INDEX('[8]July 2017'!$E$10:$AW$87,MATCH($A60,'[8]July 2017'!$A$10:$A$87,0),AB$47)</f>
        <v>3688.27</v>
      </c>
      <c r="AC60" s="20">
        <f t="shared" si="5"/>
        <v>11.236624489389259</v>
      </c>
      <c r="AD60" s="20">
        <f t="shared" si="6"/>
        <v>27.831056038059412</v>
      </c>
      <c r="AE60" s="20">
        <f t="shared" si="7"/>
        <v>15.550932307915549</v>
      </c>
      <c r="AF60" s="20">
        <f t="shared" si="8"/>
        <v>29.15303546636375</v>
      </c>
      <c r="AG60" s="20">
        <f t="shared" si="9"/>
        <v>9.2093783290901534</v>
      </c>
      <c r="AH60" s="20">
        <f t="shared" si="10"/>
        <v>9.3392831489728483</v>
      </c>
      <c r="AI60" s="20">
        <f t="shared" si="11"/>
        <v>25.877787784075856</v>
      </c>
      <c r="AJ60" s="20">
        <f t="shared" si="12"/>
        <v>13.58119770217454</v>
      </c>
      <c r="AK60" s="20">
        <f t="shared" si="13"/>
        <v>15.726888964693842</v>
      </c>
      <c r="AL60" s="20">
        <f>INDEX('[8]July 2017'!$E$10:$AW$87,MATCH($A60,'[8]July 2017'!$A$10:$A$87,0),AL$47)</f>
        <v>200.74</v>
      </c>
      <c r="AM60" s="20">
        <f>INDEX('[8]July 2017'!$E$10:$AW$87,MATCH($A60,'[8]July 2017'!$A$10:$A$87,0),AM$47)</f>
        <v>180.77</v>
      </c>
      <c r="AN60" s="20">
        <f>INDEX('[8]July 2017'!$E$10:$AW$87,MATCH($A60,'[8]July 2017'!$A$10:$A$87,0),AN$47)</f>
        <v>275.66000000000003</v>
      </c>
      <c r="AO60" s="20">
        <f>INDEX('[8]July 2017'!$E$10:$AW$87,MATCH($A60,'[8]July 2017'!$A$10:$A$87,0),AO$47)</f>
        <v>158.46</v>
      </c>
      <c r="AP60" s="20">
        <f>INDEX('[8]July 2017'!$E$10:$AW$87,MATCH($A60,'[8]July 2017'!$A$10:$A$87,0),AP$47)</f>
        <v>553.83000000000004</v>
      </c>
      <c r="AQ60" s="20">
        <f>INDEX('[8]July 2017'!$E$10:$AW$87,MATCH($A60,'[8]July 2017'!$A$10:$A$87,0),AQ$47)</f>
        <v>278.44</v>
      </c>
      <c r="AR60" s="20">
        <f>INDEX('[8]July 2017'!$E$10:$AW$87,MATCH($A60,'[8]July 2017'!$A$10:$A$87,0),AR$47)</f>
        <v>188.77</v>
      </c>
      <c r="AS60" s="20">
        <f>INDEX('[8]July 2017'!$E$10:$AW$87,MATCH($A60,'[8]July 2017'!$A$10:$A$87,0),AS$47)</f>
        <v>381.23</v>
      </c>
      <c r="AT60" s="20">
        <f>INDEX('[8]July 2017'!$E$10:$AW$87,MATCH($A60,'[8]July 2017'!$A$10:$A$87,0),AT$47)</f>
        <v>234.52</v>
      </c>
    </row>
    <row r="61" spans="1:46">
      <c r="A61" s="21">
        <f t="shared" si="4"/>
        <v>37043</v>
      </c>
      <c r="B61" s="20">
        <f>INDEX('[8]July 2017'!$E$10:$AW$87,MATCH($A61,'[8]July 2017'!$A$10:$A$87,0),B$47)/1000000</f>
        <v>1165.3778465099999</v>
      </c>
      <c r="C61" s="20">
        <f>INDEX('[8]July 2017'!$E$10:$AW$87,MATCH($A61,'[8]July 2017'!$A$10:$A$87,0),C$47)/1000000</f>
        <v>199.66672886000001</v>
      </c>
      <c r="D61" s="20">
        <f>INDEX('[8]July 2017'!$E$10:$AW$87,MATCH($A61,'[8]July 2017'!$A$10:$A$87,0),D$47)/1000000</f>
        <v>152.43383967</v>
      </c>
      <c r="E61" s="20">
        <f>INDEX('[8]July 2017'!$E$10:$AW$87,MATCH($A61,'[8]July 2017'!$A$10:$A$87,0),E$47)/1000000</f>
        <v>228.51931183000002</v>
      </c>
      <c r="F61" s="20">
        <f>INDEX('[8]July 2017'!$E$10:$AW$87,MATCH($A61,'[8]July 2017'!$A$10:$A$87,0),F$47)/1000000</f>
        <v>722.27082640999993</v>
      </c>
      <c r="G61" s="20">
        <f>INDEX('[8]July 2017'!$E$10:$AW$87,MATCH($A61,'[8]July 2017'!$A$10:$A$87,0),G$47)/1000000</f>
        <v>137.40744562</v>
      </c>
      <c r="H61" s="20">
        <f>INDEX('[8]July 2017'!$E$10:$AW$87,MATCH($A61,'[8]July 2017'!$A$10:$A$87,0),H$47)/1000000</f>
        <v>932.39823510999997</v>
      </c>
      <c r="I61" s="20">
        <f>INDEX('[8]July 2017'!$E$10:$AW$87,MATCH($A61,'[8]July 2017'!$A$10:$A$87,0),I$47)/1000000</f>
        <v>962.02558536000004</v>
      </c>
      <c r="J61" s="20">
        <f>INDEX('[8]July 2017'!$E$10:$AW$87,MATCH($A61,'[8]July 2017'!$A$10:$A$87,0),J$47)/1000000</f>
        <v>6138.4356761499994</v>
      </c>
      <c r="K61" s="20">
        <f>INDEX('[8]July 2017'!$E$10:$AW$87,MATCH($A61,'[8]July 2017'!$A$10:$A$87,0),K$47)</f>
        <v>521058</v>
      </c>
      <c r="L61" s="20">
        <f>INDEX('[8]July 2017'!$E$10:$AW$87,MATCH($A61,'[8]July 2017'!$A$10:$A$87,0),L$47)</f>
        <v>37380</v>
      </c>
      <c r="M61" s="20">
        <f>INDEX('[8]July 2017'!$E$10:$AW$87,MATCH($A61,'[8]July 2017'!$A$10:$A$87,0),M$47)</f>
        <v>31104</v>
      </c>
      <c r="N61" s="20">
        <f>INDEX('[8]July 2017'!$E$10:$AW$87,MATCH($A61,'[8]July 2017'!$A$10:$A$87,0),N$47)</f>
        <v>47706</v>
      </c>
      <c r="O61" s="20">
        <f>INDEX('[8]July 2017'!$E$10:$AW$87,MATCH($A61,'[8]July 2017'!$A$10:$A$87,0),O$47)</f>
        <v>144822</v>
      </c>
      <c r="P61" s="20">
        <f>INDEX('[8]July 2017'!$E$10:$AW$87,MATCH($A61,'[8]July 2017'!$A$10:$A$87,0),P$47)</f>
        <v>54011</v>
      </c>
      <c r="Q61" s="20">
        <f>INDEX('[8]July 2017'!$E$10:$AW$87,MATCH($A61,'[8]July 2017'!$A$10:$A$87,0),Q$47)</f>
        <v>189999</v>
      </c>
      <c r="R61" s="20">
        <f>INDEX('[8]July 2017'!$E$10:$AW$87,MATCH($A61,'[8]July 2017'!$A$10:$A$87,0),R$47)</f>
        <v>179711</v>
      </c>
      <c r="S61" s="20">
        <f>INDEX('[8]July 2017'!$E$10:$AW$87,MATCH($A61,'[8]July 2017'!$A$10:$A$87,0),S$47)</f>
        <v>1631389</v>
      </c>
      <c r="T61" s="20">
        <f>INDEX('[8]July 2017'!$E$10:$AW$87,MATCH($A61,'[8]July 2017'!$A$10:$A$87,0),T$47)</f>
        <v>2236.56</v>
      </c>
      <c r="U61" s="20">
        <f>INDEX('[8]July 2017'!$E$10:$AW$87,MATCH($A61,'[8]July 2017'!$A$10:$A$87,0),U$47)</f>
        <v>5341.51</v>
      </c>
      <c r="V61" s="20">
        <f>INDEX('[8]July 2017'!$E$10:$AW$87,MATCH($A61,'[8]July 2017'!$A$10:$A$87,0),V$47)</f>
        <v>4900.82</v>
      </c>
      <c r="W61" s="20">
        <f>INDEX('[8]July 2017'!$E$10:$AW$87,MATCH($A61,'[8]July 2017'!$A$10:$A$87,0),W$47)</f>
        <v>4790.16</v>
      </c>
      <c r="X61" s="20">
        <f>INDEX('[8]July 2017'!$E$10:$AW$87,MATCH($A61,'[8]July 2017'!$A$10:$A$87,0),X$47)</f>
        <v>4987.29</v>
      </c>
      <c r="Y61" s="20">
        <f>INDEX('[8]July 2017'!$E$10:$AW$87,MATCH($A61,'[8]July 2017'!$A$10:$A$87,0),Y$47)</f>
        <v>2544.04</v>
      </c>
      <c r="Z61" s="20">
        <f>INDEX('[8]July 2017'!$E$10:$AW$87,MATCH($A61,'[8]July 2017'!$A$10:$A$87,0),Z$47)</f>
        <v>4907.38</v>
      </c>
      <c r="AA61" s="20">
        <f>INDEX('[8]July 2017'!$E$10:$AW$87,MATCH($A61,'[8]July 2017'!$A$10:$A$87,0),AA$47)</f>
        <v>5353.19</v>
      </c>
      <c r="AB61" s="20">
        <f>INDEX('[8]July 2017'!$E$10:$AW$87,MATCH($A61,'[8]July 2017'!$A$10:$A$87,0),AB$47)</f>
        <v>3762.71</v>
      </c>
      <c r="AC61" s="20">
        <f t="shared" si="5"/>
        <v>11.15046365539934</v>
      </c>
      <c r="AD61" s="20">
        <f t="shared" si="6"/>
        <v>26.375222200276514</v>
      </c>
      <c r="AE61" s="20">
        <f t="shared" si="7"/>
        <v>16.925643239509583</v>
      </c>
      <c r="AF61" s="20">
        <f t="shared" si="8"/>
        <v>27.986445431175508</v>
      </c>
      <c r="AG61" s="20">
        <f t="shared" si="9"/>
        <v>10.163416274377942</v>
      </c>
      <c r="AH61" s="20">
        <f t="shared" si="10"/>
        <v>9.3810243740550909</v>
      </c>
      <c r="AI61" s="20">
        <f t="shared" si="11"/>
        <v>27.962279202279202</v>
      </c>
      <c r="AJ61" s="20">
        <f t="shared" si="12"/>
        <v>13.962051068047257</v>
      </c>
      <c r="AK61" s="20">
        <f t="shared" si="13"/>
        <v>16.15798514192468</v>
      </c>
      <c r="AL61" s="20">
        <f>INDEX('[8]July 2017'!$E$10:$AW$87,MATCH($A61,'[8]July 2017'!$A$10:$A$87,0),AL$47)</f>
        <v>200.58</v>
      </c>
      <c r="AM61" s="20">
        <f>INDEX('[8]July 2017'!$E$10:$AW$87,MATCH($A61,'[8]July 2017'!$A$10:$A$87,0),AM$47)</f>
        <v>202.52</v>
      </c>
      <c r="AN61" s="20">
        <f>INDEX('[8]July 2017'!$E$10:$AW$87,MATCH($A61,'[8]July 2017'!$A$10:$A$87,0),AN$47)</f>
        <v>289.55</v>
      </c>
      <c r="AO61" s="20">
        <f>INDEX('[8]July 2017'!$E$10:$AW$87,MATCH($A61,'[8]July 2017'!$A$10:$A$87,0),AO$47)</f>
        <v>171.16</v>
      </c>
      <c r="AP61" s="20">
        <f>INDEX('[8]July 2017'!$E$10:$AW$87,MATCH($A61,'[8]July 2017'!$A$10:$A$87,0),AP$47)</f>
        <v>490.71</v>
      </c>
      <c r="AQ61" s="20">
        <f>INDEX('[8]July 2017'!$E$10:$AW$87,MATCH($A61,'[8]July 2017'!$A$10:$A$87,0),AQ$47)</f>
        <v>271.19</v>
      </c>
      <c r="AR61" s="20">
        <f>INDEX('[8]July 2017'!$E$10:$AW$87,MATCH($A61,'[8]July 2017'!$A$10:$A$87,0),AR$47)</f>
        <v>175.5</v>
      </c>
      <c r="AS61" s="20">
        <f>INDEX('[8]July 2017'!$E$10:$AW$87,MATCH($A61,'[8]July 2017'!$A$10:$A$87,0),AS$47)</f>
        <v>383.41</v>
      </c>
      <c r="AT61" s="20">
        <f>INDEX('[8]July 2017'!$E$10:$AW$87,MATCH($A61,'[8]July 2017'!$A$10:$A$87,0),AT$47)</f>
        <v>232.87</v>
      </c>
    </row>
    <row r="62" spans="1:46">
      <c r="A62" s="21">
        <f t="shared" si="4"/>
        <v>37135</v>
      </c>
      <c r="B62" s="20">
        <f>INDEX('[8]July 2017'!$E$10:$AW$87,MATCH($A62,'[8]July 2017'!$A$10:$A$87,0),B$47)/1000000</f>
        <v>1181.1421869000001</v>
      </c>
      <c r="C62" s="20">
        <f>INDEX('[8]July 2017'!$E$10:$AW$87,MATCH($A62,'[8]July 2017'!$A$10:$A$87,0),C$47)/1000000</f>
        <v>192.13092780000002</v>
      </c>
      <c r="D62" s="20">
        <f>INDEX('[8]July 2017'!$E$10:$AW$87,MATCH($A62,'[8]July 2017'!$A$10:$A$87,0),D$47)/1000000</f>
        <v>174.06217355999999</v>
      </c>
      <c r="E62" s="20">
        <f>INDEX('[8]July 2017'!$E$10:$AW$87,MATCH($A62,'[8]July 2017'!$A$10:$A$87,0),E$47)/1000000</f>
        <v>221.48320505999999</v>
      </c>
      <c r="F62" s="20">
        <f>INDEX('[8]July 2017'!$E$10:$AW$87,MATCH($A62,'[8]July 2017'!$A$10:$A$87,0),F$47)/1000000</f>
        <v>761.38762536000002</v>
      </c>
      <c r="G62" s="20">
        <f>INDEX('[8]July 2017'!$E$10:$AW$87,MATCH($A62,'[8]July 2017'!$A$10:$A$87,0),G$47)/1000000</f>
        <v>177.96890894999999</v>
      </c>
      <c r="H62" s="20">
        <f>INDEX('[8]July 2017'!$E$10:$AW$87,MATCH($A62,'[8]July 2017'!$A$10:$A$87,0),H$47)/1000000</f>
        <v>954.62811004999992</v>
      </c>
      <c r="I62" s="20">
        <f>INDEX('[8]July 2017'!$E$10:$AW$87,MATCH($A62,'[8]July 2017'!$A$10:$A$87,0),I$47)/1000000</f>
        <v>960.24572136999996</v>
      </c>
      <c r="J62" s="20">
        <f>INDEX('[8]July 2017'!$E$10:$AW$87,MATCH($A62,'[8]July 2017'!$A$10:$A$87,0),J$47)/1000000</f>
        <v>6272.1027013399998</v>
      </c>
      <c r="K62" s="20">
        <f>INDEX('[8]July 2017'!$E$10:$AW$87,MATCH($A62,'[8]July 2017'!$A$10:$A$87,0),K$47)</f>
        <v>537340</v>
      </c>
      <c r="L62" s="20">
        <f>INDEX('[8]July 2017'!$E$10:$AW$87,MATCH($A62,'[8]July 2017'!$A$10:$A$87,0),L$47)</f>
        <v>35386</v>
      </c>
      <c r="M62" s="20">
        <f>INDEX('[8]July 2017'!$E$10:$AW$87,MATCH($A62,'[8]July 2017'!$A$10:$A$87,0),M$47)</f>
        <v>34744</v>
      </c>
      <c r="N62" s="20">
        <f>INDEX('[8]July 2017'!$E$10:$AW$87,MATCH($A62,'[8]July 2017'!$A$10:$A$87,0),N$47)</f>
        <v>49001</v>
      </c>
      <c r="O62" s="20">
        <f>INDEX('[8]July 2017'!$E$10:$AW$87,MATCH($A62,'[8]July 2017'!$A$10:$A$87,0),O$47)</f>
        <v>147226</v>
      </c>
      <c r="P62" s="20">
        <f>INDEX('[8]July 2017'!$E$10:$AW$87,MATCH($A62,'[8]July 2017'!$A$10:$A$87,0),P$47)</f>
        <v>66008</v>
      </c>
      <c r="Q62" s="20">
        <f>INDEX('[8]July 2017'!$E$10:$AW$87,MATCH($A62,'[8]July 2017'!$A$10:$A$87,0),Q$47)</f>
        <v>191388</v>
      </c>
      <c r="R62" s="20">
        <f>INDEX('[8]July 2017'!$E$10:$AW$87,MATCH($A62,'[8]July 2017'!$A$10:$A$87,0),R$47)</f>
        <v>179238</v>
      </c>
      <c r="S62" s="20">
        <f>INDEX('[8]July 2017'!$E$10:$AW$87,MATCH($A62,'[8]July 2017'!$A$10:$A$87,0),S$47)</f>
        <v>1668449</v>
      </c>
      <c r="T62" s="20">
        <f>INDEX('[8]July 2017'!$E$10:$AW$87,MATCH($A62,'[8]July 2017'!$A$10:$A$87,0),T$47)</f>
        <v>2198.13</v>
      </c>
      <c r="U62" s="20">
        <f>INDEX('[8]July 2017'!$E$10:$AW$87,MATCH($A62,'[8]July 2017'!$A$10:$A$87,0),U$47)</f>
        <v>5429.65</v>
      </c>
      <c r="V62" s="20">
        <f>INDEX('[8]July 2017'!$E$10:$AW$87,MATCH($A62,'[8]July 2017'!$A$10:$A$87,0),V$47)</f>
        <v>5009.8999999999996</v>
      </c>
      <c r="W62" s="20">
        <f>INDEX('[8]July 2017'!$E$10:$AW$87,MATCH($A62,'[8]July 2017'!$A$10:$A$87,0),W$47)</f>
        <v>4520.01</v>
      </c>
      <c r="X62" s="20">
        <f>INDEX('[8]July 2017'!$E$10:$AW$87,MATCH($A62,'[8]July 2017'!$A$10:$A$87,0),X$47)</f>
        <v>5171.5600000000004</v>
      </c>
      <c r="Y62" s="20">
        <f>INDEX('[8]July 2017'!$E$10:$AW$87,MATCH($A62,'[8]July 2017'!$A$10:$A$87,0),Y$47)</f>
        <v>2696.15</v>
      </c>
      <c r="Z62" s="20">
        <f>INDEX('[8]July 2017'!$E$10:$AW$87,MATCH($A62,'[8]July 2017'!$A$10:$A$87,0),Z$47)</f>
        <v>4987.92</v>
      </c>
      <c r="AA62" s="20">
        <f>INDEX('[8]July 2017'!$E$10:$AW$87,MATCH($A62,'[8]July 2017'!$A$10:$A$87,0),AA$47)</f>
        <v>5357.37</v>
      </c>
      <c r="AB62" s="20">
        <f>INDEX('[8]July 2017'!$E$10:$AW$87,MATCH($A62,'[8]July 2017'!$A$10:$A$87,0),AB$47)</f>
        <v>3759.24</v>
      </c>
      <c r="AC62" s="20">
        <f t="shared" si="5"/>
        <v>10.797907353735816</v>
      </c>
      <c r="AD62" s="20">
        <f t="shared" si="6"/>
        <v>21.660549726732356</v>
      </c>
      <c r="AE62" s="20">
        <f t="shared" si="7"/>
        <v>14.204020299963142</v>
      </c>
      <c r="AF62" s="20">
        <f t="shared" si="8"/>
        <v>28.82475607422996</v>
      </c>
      <c r="AG62" s="20">
        <f t="shared" si="9"/>
        <v>11.011519216437774</v>
      </c>
      <c r="AH62" s="20">
        <f t="shared" si="10"/>
        <v>13.467282717282718</v>
      </c>
      <c r="AI62" s="20">
        <f t="shared" si="11"/>
        <v>28.765397923875433</v>
      </c>
      <c r="AJ62" s="20">
        <f t="shared" si="12"/>
        <v>13.884232623231224</v>
      </c>
      <c r="AK62" s="20">
        <f t="shared" si="13"/>
        <v>16.1945461594796</v>
      </c>
      <c r="AL62" s="20">
        <f>INDEX('[8]July 2017'!$E$10:$AW$87,MATCH($A62,'[8]July 2017'!$A$10:$A$87,0),AL$47)</f>
        <v>203.57</v>
      </c>
      <c r="AM62" s="20">
        <f>INDEX('[8]July 2017'!$E$10:$AW$87,MATCH($A62,'[8]July 2017'!$A$10:$A$87,0),AM$47)</f>
        <v>250.67</v>
      </c>
      <c r="AN62" s="20">
        <f>INDEX('[8]July 2017'!$E$10:$AW$87,MATCH($A62,'[8]July 2017'!$A$10:$A$87,0),AN$47)</f>
        <v>352.71</v>
      </c>
      <c r="AO62" s="20">
        <f>INDEX('[8]July 2017'!$E$10:$AW$87,MATCH($A62,'[8]July 2017'!$A$10:$A$87,0),AO$47)</f>
        <v>156.81</v>
      </c>
      <c r="AP62" s="20">
        <f>INDEX('[8]July 2017'!$E$10:$AW$87,MATCH($A62,'[8]July 2017'!$A$10:$A$87,0),AP$47)</f>
        <v>469.65</v>
      </c>
      <c r="AQ62" s="20">
        <f>INDEX('[8]July 2017'!$E$10:$AW$87,MATCH($A62,'[8]July 2017'!$A$10:$A$87,0),AQ$47)</f>
        <v>200.2</v>
      </c>
      <c r="AR62" s="20">
        <f>INDEX('[8]July 2017'!$E$10:$AW$87,MATCH($A62,'[8]July 2017'!$A$10:$A$87,0),AR$47)</f>
        <v>173.4</v>
      </c>
      <c r="AS62" s="20">
        <f>INDEX('[8]July 2017'!$E$10:$AW$87,MATCH($A62,'[8]July 2017'!$A$10:$A$87,0),AS$47)</f>
        <v>385.86</v>
      </c>
      <c r="AT62" s="20">
        <f>INDEX('[8]July 2017'!$E$10:$AW$87,MATCH($A62,'[8]July 2017'!$A$10:$A$87,0),AT$47)</f>
        <v>232.13</v>
      </c>
    </row>
    <row r="63" spans="1:46">
      <c r="A63" s="21">
        <f t="shared" si="4"/>
        <v>37226</v>
      </c>
      <c r="B63" s="20">
        <f>INDEX('[8]July 2017'!$E$10:$AW$87,MATCH($A63,'[8]July 2017'!$A$10:$A$87,0),B$47)/1000000</f>
        <v>1235.64764537</v>
      </c>
      <c r="C63" s="20">
        <f>INDEX('[8]July 2017'!$E$10:$AW$87,MATCH($A63,'[8]July 2017'!$A$10:$A$87,0),C$47)/1000000</f>
        <v>191.34743102000002</v>
      </c>
      <c r="D63" s="20">
        <f>INDEX('[8]July 2017'!$E$10:$AW$87,MATCH($A63,'[8]July 2017'!$A$10:$A$87,0),D$47)/1000000</f>
        <v>165.62232402999999</v>
      </c>
      <c r="E63" s="20">
        <f>INDEX('[8]July 2017'!$E$10:$AW$87,MATCH($A63,'[8]July 2017'!$A$10:$A$87,0),E$47)/1000000</f>
        <v>231.82197627000002</v>
      </c>
      <c r="F63" s="20">
        <f>INDEX('[8]July 2017'!$E$10:$AW$87,MATCH($A63,'[8]July 2017'!$A$10:$A$87,0),F$47)/1000000</f>
        <v>671.83920570999999</v>
      </c>
      <c r="G63" s="20">
        <f>INDEX('[8]July 2017'!$E$10:$AW$87,MATCH($A63,'[8]July 2017'!$A$10:$A$87,0),G$47)/1000000</f>
        <v>207.79906586000001</v>
      </c>
      <c r="H63" s="20">
        <f>INDEX('[8]July 2017'!$E$10:$AW$87,MATCH($A63,'[8]July 2017'!$A$10:$A$87,0),H$47)/1000000</f>
        <v>954.47143937999999</v>
      </c>
      <c r="I63" s="20">
        <f>INDEX('[8]July 2017'!$E$10:$AW$87,MATCH($A63,'[8]July 2017'!$A$10:$A$87,0),I$47)/1000000</f>
        <v>950.84905113000002</v>
      </c>
      <c r="J63" s="20">
        <f>INDEX('[8]July 2017'!$E$10:$AW$87,MATCH($A63,'[8]July 2017'!$A$10:$A$87,0),J$47)/1000000</f>
        <v>6311.8208932700018</v>
      </c>
      <c r="K63" s="20">
        <f>INDEX('[8]July 2017'!$E$10:$AW$87,MATCH($A63,'[8]July 2017'!$A$10:$A$87,0),K$47)</f>
        <v>540626</v>
      </c>
      <c r="L63" s="20">
        <f>INDEX('[8]July 2017'!$E$10:$AW$87,MATCH($A63,'[8]July 2017'!$A$10:$A$87,0),L$47)</f>
        <v>33921</v>
      </c>
      <c r="M63" s="20">
        <f>INDEX('[8]July 2017'!$E$10:$AW$87,MATCH($A63,'[8]July 2017'!$A$10:$A$87,0),M$47)</f>
        <v>40503</v>
      </c>
      <c r="N63" s="20">
        <f>INDEX('[8]July 2017'!$E$10:$AW$87,MATCH($A63,'[8]July 2017'!$A$10:$A$87,0),N$47)</f>
        <v>49725</v>
      </c>
      <c r="O63" s="20">
        <f>INDEX('[8]July 2017'!$E$10:$AW$87,MATCH($A63,'[8]July 2017'!$A$10:$A$87,0),O$47)</f>
        <v>134139</v>
      </c>
      <c r="P63" s="20">
        <f>INDEX('[8]July 2017'!$E$10:$AW$87,MATCH($A63,'[8]July 2017'!$A$10:$A$87,0),P$47)</f>
        <v>68255</v>
      </c>
      <c r="Q63" s="20">
        <f>INDEX('[8]July 2017'!$E$10:$AW$87,MATCH($A63,'[8]July 2017'!$A$10:$A$87,0),Q$47)</f>
        <v>190058</v>
      </c>
      <c r="R63" s="20">
        <f>INDEX('[8]July 2017'!$E$10:$AW$87,MATCH($A63,'[8]July 2017'!$A$10:$A$87,0),R$47)</f>
        <v>173334</v>
      </c>
      <c r="S63" s="20">
        <f>INDEX('[8]July 2017'!$E$10:$AW$87,MATCH($A63,'[8]July 2017'!$A$10:$A$87,0),S$47)</f>
        <v>1651133</v>
      </c>
      <c r="T63" s="20">
        <f>INDEX('[8]July 2017'!$E$10:$AW$87,MATCH($A63,'[8]July 2017'!$A$10:$A$87,0),T$47)</f>
        <v>2285.59</v>
      </c>
      <c r="U63" s="20">
        <f>INDEX('[8]July 2017'!$E$10:$AW$87,MATCH($A63,'[8]July 2017'!$A$10:$A$87,0),U$47)</f>
        <v>5640.91</v>
      </c>
      <c r="V63" s="20">
        <f>INDEX('[8]July 2017'!$E$10:$AW$87,MATCH($A63,'[8]July 2017'!$A$10:$A$87,0),V$47)</f>
        <v>4089.09</v>
      </c>
      <c r="W63" s="20">
        <f>INDEX('[8]July 2017'!$E$10:$AW$87,MATCH($A63,'[8]July 2017'!$A$10:$A$87,0),W$47)</f>
        <v>4662.0600000000004</v>
      </c>
      <c r="X63" s="20">
        <f>INDEX('[8]July 2017'!$E$10:$AW$87,MATCH($A63,'[8]July 2017'!$A$10:$A$87,0),X$47)</f>
        <v>5008.5200000000004</v>
      </c>
      <c r="Y63" s="20">
        <f>INDEX('[8]July 2017'!$E$10:$AW$87,MATCH($A63,'[8]July 2017'!$A$10:$A$87,0),Y$47)</f>
        <v>3044.45</v>
      </c>
      <c r="Z63" s="20">
        <f>INDEX('[8]July 2017'!$E$10:$AW$87,MATCH($A63,'[8]July 2017'!$A$10:$A$87,0),Z$47)</f>
        <v>5021.99</v>
      </c>
      <c r="AA63" s="20">
        <f>INDEX('[8]July 2017'!$E$10:$AW$87,MATCH($A63,'[8]July 2017'!$A$10:$A$87,0),AA$47)</f>
        <v>5485.65</v>
      </c>
      <c r="AB63" s="20">
        <f>INDEX('[8]July 2017'!$E$10:$AW$87,MATCH($A63,'[8]July 2017'!$A$10:$A$87,0),AB$47)</f>
        <v>3822.72</v>
      </c>
      <c r="AC63" s="20">
        <f t="shared" si="5"/>
        <v>10.669856682694553</v>
      </c>
      <c r="AD63" s="20">
        <f t="shared" si="6"/>
        <v>22.425498926612068</v>
      </c>
      <c r="AE63" s="20">
        <f t="shared" si="7"/>
        <v>12.523245130466741</v>
      </c>
      <c r="AF63" s="20">
        <f t="shared" si="8"/>
        <v>29.304544597397701</v>
      </c>
      <c r="AG63" s="20">
        <f t="shared" si="9"/>
        <v>11.166770712565773</v>
      </c>
      <c r="AH63" s="20">
        <f t="shared" si="10"/>
        <v>18.355540817556975</v>
      </c>
      <c r="AI63" s="20">
        <f t="shared" si="11"/>
        <v>29.485615312353218</v>
      </c>
      <c r="AJ63" s="20">
        <f t="shared" si="12"/>
        <v>15.522056534902802</v>
      </c>
      <c r="AK63" s="20">
        <f t="shared" si="13"/>
        <v>16.57368306958595</v>
      </c>
      <c r="AL63" s="20">
        <f>INDEX('[8]July 2017'!$E$10:$AW$87,MATCH($A63,'[8]July 2017'!$A$10:$A$87,0),AL$47)</f>
        <v>214.21</v>
      </c>
      <c r="AM63" s="20">
        <f>INDEX('[8]July 2017'!$E$10:$AW$87,MATCH($A63,'[8]July 2017'!$A$10:$A$87,0),AM$47)</f>
        <v>251.54</v>
      </c>
      <c r="AN63" s="20">
        <f>INDEX('[8]July 2017'!$E$10:$AW$87,MATCH($A63,'[8]July 2017'!$A$10:$A$87,0),AN$47)</f>
        <v>326.52</v>
      </c>
      <c r="AO63" s="20">
        <f>INDEX('[8]July 2017'!$E$10:$AW$87,MATCH($A63,'[8]July 2017'!$A$10:$A$87,0),AO$47)</f>
        <v>159.09</v>
      </c>
      <c r="AP63" s="20">
        <f>INDEX('[8]July 2017'!$E$10:$AW$87,MATCH($A63,'[8]July 2017'!$A$10:$A$87,0),AP$47)</f>
        <v>448.52</v>
      </c>
      <c r="AQ63" s="20">
        <f>INDEX('[8]July 2017'!$E$10:$AW$87,MATCH($A63,'[8]July 2017'!$A$10:$A$87,0),AQ$47)</f>
        <v>165.86</v>
      </c>
      <c r="AR63" s="20">
        <f>INDEX('[8]July 2017'!$E$10:$AW$87,MATCH($A63,'[8]July 2017'!$A$10:$A$87,0),AR$47)</f>
        <v>170.32</v>
      </c>
      <c r="AS63" s="20">
        <f>INDEX('[8]July 2017'!$E$10:$AW$87,MATCH($A63,'[8]July 2017'!$A$10:$A$87,0),AS$47)</f>
        <v>353.41</v>
      </c>
      <c r="AT63" s="20">
        <f>INDEX('[8]July 2017'!$E$10:$AW$87,MATCH($A63,'[8]July 2017'!$A$10:$A$87,0),AT$47)</f>
        <v>230.65</v>
      </c>
    </row>
    <row r="64" spans="1:46">
      <c r="A64" s="21">
        <f t="shared" si="4"/>
        <v>37316</v>
      </c>
      <c r="B64" s="20">
        <f>INDEX('[8]July 2017'!$E$10:$AW$87,MATCH($A64,'[8]July 2017'!$A$10:$A$87,0),B$47)/1000000</f>
        <v>1190.91009786</v>
      </c>
      <c r="C64" s="20">
        <f>INDEX('[8]July 2017'!$E$10:$AW$87,MATCH($A64,'[8]July 2017'!$A$10:$A$87,0),C$47)/1000000</f>
        <v>154.19802188999998</v>
      </c>
      <c r="D64" s="20">
        <f>INDEX('[8]July 2017'!$E$10:$AW$87,MATCH($A64,'[8]July 2017'!$A$10:$A$87,0),D$47)/1000000</f>
        <v>193.19914562</v>
      </c>
      <c r="E64" s="20">
        <f>INDEX('[8]July 2017'!$E$10:$AW$87,MATCH($A64,'[8]July 2017'!$A$10:$A$87,0),E$47)/1000000</f>
        <v>237.50626197999998</v>
      </c>
      <c r="F64" s="20">
        <f>INDEX('[8]July 2017'!$E$10:$AW$87,MATCH($A64,'[8]July 2017'!$A$10:$A$87,0),F$47)/1000000</f>
        <v>707.88010725000004</v>
      </c>
      <c r="G64" s="20">
        <f>INDEX('[8]July 2017'!$E$10:$AW$87,MATCH($A64,'[8]July 2017'!$A$10:$A$87,0),G$47)/1000000</f>
        <v>241.07641811000002</v>
      </c>
      <c r="H64" s="20">
        <f>INDEX('[8]July 2017'!$E$10:$AW$87,MATCH($A64,'[8]July 2017'!$A$10:$A$87,0),H$47)/1000000</f>
        <v>1049.96402223</v>
      </c>
      <c r="I64" s="20">
        <f>INDEX('[8]July 2017'!$E$10:$AW$87,MATCH($A64,'[8]July 2017'!$A$10:$A$87,0),I$47)/1000000</f>
        <v>961.66438139000002</v>
      </c>
      <c r="J64" s="20">
        <f>INDEX('[8]July 2017'!$E$10:$AW$87,MATCH($A64,'[8]July 2017'!$A$10:$A$87,0),J$47)/1000000</f>
        <v>6627.6091017899998</v>
      </c>
      <c r="K64" s="20">
        <f>INDEX('[8]July 2017'!$E$10:$AW$87,MATCH($A64,'[8]July 2017'!$A$10:$A$87,0),K$47)</f>
        <v>527212</v>
      </c>
      <c r="L64" s="20">
        <f>INDEX('[8]July 2017'!$E$10:$AW$87,MATCH($A64,'[8]July 2017'!$A$10:$A$87,0),L$47)</f>
        <v>36134</v>
      </c>
      <c r="M64" s="20">
        <f>INDEX('[8]July 2017'!$E$10:$AW$87,MATCH($A64,'[8]July 2017'!$A$10:$A$87,0),M$47)</f>
        <v>42558</v>
      </c>
      <c r="N64" s="20">
        <f>INDEX('[8]July 2017'!$E$10:$AW$87,MATCH($A64,'[8]July 2017'!$A$10:$A$87,0),N$47)</f>
        <v>45893</v>
      </c>
      <c r="O64" s="20">
        <f>INDEX('[8]July 2017'!$E$10:$AW$87,MATCH($A64,'[8]July 2017'!$A$10:$A$87,0),O$47)</f>
        <v>133810</v>
      </c>
      <c r="P64" s="20">
        <f>INDEX('[8]July 2017'!$E$10:$AW$87,MATCH($A64,'[8]July 2017'!$A$10:$A$87,0),P$47)</f>
        <v>74882</v>
      </c>
      <c r="Q64" s="20">
        <f>INDEX('[8]July 2017'!$E$10:$AW$87,MATCH($A64,'[8]July 2017'!$A$10:$A$87,0),Q$47)</f>
        <v>200970</v>
      </c>
      <c r="R64" s="20">
        <f>INDEX('[8]July 2017'!$E$10:$AW$87,MATCH($A64,'[8]July 2017'!$A$10:$A$87,0),R$47)</f>
        <v>171701</v>
      </c>
      <c r="S64" s="20">
        <f>INDEX('[8]July 2017'!$E$10:$AW$87,MATCH($A64,'[8]July 2017'!$A$10:$A$87,0),S$47)</f>
        <v>1653566</v>
      </c>
      <c r="T64" s="20">
        <f>INDEX('[8]July 2017'!$E$10:$AW$87,MATCH($A64,'[8]July 2017'!$A$10:$A$87,0),T$47)</f>
        <v>2258.88</v>
      </c>
      <c r="U64" s="20">
        <f>INDEX('[8]July 2017'!$E$10:$AW$87,MATCH($A64,'[8]July 2017'!$A$10:$A$87,0),U$47)</f>
        <v>4267.38</v>
      </c>
      <c r="V64" s="20">
        <f>INDEX('[8]July 2017'!$E$10:$AW$87,MATCH($A64,'[8]July 2017'!$A$10:$A$87,0),V$47)</f>
        <v>4539.6400000000003</v>
      </c>
      <c r="W64" s="20">
        <f>INDEX('[8]July 2017'!$E$10:$AW$87,MATCH($A64,'[8]July 2017'!$A$10:$A$87,0),W$47)</f>
        <v>5175.2</v>
      </c>
      <c r="X64" s="20">
        <f>INDEX('[8]July 2017'!$E$10:$AW$87,MATCH($A64,'[8]July 2017'!$A$10:$A$87,0),X$47)</f>
        <v>5290.19</v>
      </c>
      <c r="Y64" s="20">
        <f>INDEX('[8]July 2017'!$E$10:$AW$87,MATCH($A64,'[8]July 2017'!$A$10:$A$87,0),Y$47)</f>
        <v>3219.43</v>
      </c>
      <c r="Z64" s="20">
        <f>INDEX('[8]July 2017'!$E$10:$AW$87,MATCH($A64,'[8]July 2017'!$A$10:$A$87,0),Z$47)</f>
        <v>5224.47</v>
      </c>
      <c r="AA64" s="20">
        <f>INDEX('[8]July 2017'!$E$10:$AW$87,MATCH($A64,'[8]July 2017'!$A$10:$A$87,0),AA$47)</f>
        <v>5600.81</v>
      </c>
      <c r="AB64" s="20">
        <f>INDEX('[8]July 2017'!$E$10:$AW$87,MATCH($A64,'[8]July 2017'!$A$10:$A$87,0),AB$47)</f>
        <v>4008.07</v>
      </c>
      <c r="AC64" s="20">
        <f t="shared" si="5"/>
        <v>11.026457092648638</v>
      </c>
      <c r="AD64" s="20">
        <f t="shared" si="6"/>
        <v>21.200158974613743</v>
      </c>
      <c r="AE64" s="20">
        <f t="shared" si="7"/>
        <v>11.757983889766637</v>
      </c>
      <c r="AF64" s="20">
        <f t="shared" si="8"/>
        <v>32.798022688383291</v>
      </c>
      <c r="AG64" s="20">
        <f t="shared" si="9"/>
        <v>12.554440172765673</v>
      </c>
      <c r="AH64" s="20">
        <f t="shared" si="10"/>
        <v>21.223745797349856</v>
      </c>
      <c r="AI64" s="20">
        <f t="shared" si="11"/>
        <v>28.894806703169074</v>
      </c>
      <c r="AJ64" s="20">
        <f t="shared" si="12"/>
        <v>15.862273074853439</v>
      </c>
      <c r="AK64" s="20">
        <f t="shared" si="13"/>
        <v>17.270208548776285</v>
      </c>
      <c r="AL64" s="20">
        <f>INDEX('[8]July 2017'!$E$10:$AW$87,MATCH($A64,'[8]July 2017'!$A$10:$A$87,0),AL$47)</f>
        <v>204.86</v>
      </c>
      <c r="AM64" s="20">
        <f>INDEX('[8]July 2017'!$E$10:$AW$87,MATCH($A64,'[8]July 2017'!$A$10:$A$87,0),AM$47)</f>
        <v>201.29</v>
      </c>
      <c r="AN64" s="20">
        <f>INDEX('[8]July 2017'!$E$10:$AW$87,MATCH($A64,'[8]July 2017'!$A$10:$A$87,0),AN$47)</f>
        <v>386.09</v>
      </c>
      <c r="AO64" s="20">
        <f>INDEX('[8]July 2017'!$E$10:$AW$87,MATCH($A64,'[8]July 2017'!$A$10:$A$87,0),AO$47)</f>
        <v>157.79</v>
      </c>
      <c r="AP64" s="20">
        <f>INDEX('[8]July 2017'!$E$10:$AW$87,MATCH($A64,'[8]July 2017'!$A$10:$A$87,0),AP$47)</f>
        <v>421.38</v>
      </c>
      <c r="AQ64" s="20">
        <f>INDEX('[8]July 2017'!$E$10:$AW$87,MATCH($A64,'[8]July 2017'!$A$10:$A$87,0),AQ$47)</f>
        <v>151.69</v>
      </c>
      <c r="AR64" s="20">
        <f>INDEX('[8]July 2017'!$E$10:$AW$87,MATCH($A64,'[8]July 2017'!$A$10:$A$87,0),AR$47)</f>
        <v>180.81</v>
      </c>
      <c r="AS64" s="20">
        <f>INDEX('[8]July 2017'!$E$10:$AW$87,MATCH($A64,'[8]July 2017'!$A$10:$A$87,0),AS$47)</f>
        <v>353.09</v>
      </c>
      <c r="AT64" s="20">
        <f>INDEX('[8]July 2017'!$E$10:$AW$87,MATCH($A64,'[8]July 2017'!$A$10:$A$87,0),AT$47)</f>
        <v>232.08</v>
      </c>
    </row>
    <row r="65" spans="1:46">
      <c r="A65" s="21">
        <f t="shared" si="4"/>
        <v>37408</v>
      </c>
      <c r="B65" s="20">
        <f>INDEX('[8]July 2017'!$E$10:$AW$87,MATCH($A65,'[8]July 2017'!$A$10:$A$87,0),B$47)/1000000</f>
        <v>1210.5692755299999</v>
      </c>
      <c r="C65" s="20">
        <f>INDEX('[8]July 2017'!$E$10:$AW$87,MATCH($A65,'[8]July 2017'!$A$10:$A$87,0),C$47)/1000000</f>
        <v>148.30548621</v>
      </c>
      <c r="D65" s="20">
        <f>INDEX('[8]July 2017'!$E$10:$AW$87,MATCH($A65,'[8]July 2017'!$A$10:$A$87,0),D$47)/1000000</f>
        <v>204.11689828999999</v>
      </c>
      <c r="E65" s="20">
        <f>INDEX('[8]July 2017'!$E$10:$AW$87,MATCH($A65,'[8]July 2017'!$A$10:$A$87,0),E$47)/1000000</f>
        <v>230.11231262000001</v>
      </c>
      <c r="F65" s="20">
        <f>INDEX('[8]July 2017'!$E$10:$AW$87,MATCH($A65,'[8]July 2017'!$A$10:$A$87,0),F$47)/1000000</f>
        <v>720.25609095000004</v>
      </c>
      <c r="G65" s="20">
        <f>INDEX('[8]July 2017'!$E$10:$AW$87,MATCH($A65,'[8]July 2017'!$A$10:$A$87,0),G$47)/1000000</f>
        <v>239.70075588999998</v>
      </c>
      <c r="H65" s="20">
        <f>INDEX('[8]July 2017'!$E$10:$AW$87,MATCH($A65,'[8]July 2017'!$A$10:$A$87,0),H$47)/1000000</f>
        <v>1117.68288121</v>
      </c>
      <c r="I65" s="20">
        <f>INDEX('[8]July 2017'!$E$10:$AW$87,MATCH($A65,'[8]July 2017'!$A$10:$A$87,0),I$47)/1000000</f>
        <v>911.95424074000005</v>
      </c>
      <c r="J65" s="20">
        <f>INDEX('[8]July 2017'!$E$10:$AW$87,MATCH($A65,'[8]July 2017'!$A$10:$A$87,0),J$47)/1000000</f>
        <v>6693.9964101800006</v>
      </c>
      <c r="K65" s="20">
        <f>INDEX('[8]July 2017'!$E$10:$AW$87,MATCH($A65,'[8]July 2017'!$A$10:$A$87,0),K$47)</f>
        <v>525354</v>
      </c>
      <c r="L65" s="20">
        <f>INDEX('[8]July 2017'!$E$10:$AW$87,MATCH($A65,'[8]July 2017'!$A$10:$A$87,0),L$47)</f>
        <v>35017</v>
      </c>
      <c r="M65" s="20">
        <f>INDEX('[8]July 2017'!$E$10:$AW$87,MATCH($A65,'[8]July 2017'!$A$10:$A$87,0),M$47)</f>
        <v>47675</v>
      </c>
      <c r="N65" s="20">
        <f>INDEX('[8]July 2017'!$E$10:$AW$87,MATCH($A65,'[8]July 2017'!$A$10:$A$87,0),N$47)</f>
        <v>46727</v>
      </c>
      <c r="O65" s="20">
        <f>INDEX('[8]July 2017'!$E$10:$AW$87,MATCH($A65,'[8]July 2017'!$A$10:$A$87,0),O$47)</f>
        <v>134492</v>
      </c>
      <c r="P65" s="20">
        <f>INDEX('[8]July 2017'!$E$10:$AW$87,MATCH($A65,'[8]July 2017'!$A$10:$A$87,0),P$47)</f>
        <v>77703</v>
      </c>
      <c r="Q65" s="20">
        <f>INDEX('[8]July 2017'!$E$10:$AW$87,MATCH($A65,'[8]July 2017'!$A$10:$A$87,0),Q$47)</f>
        <v>211057</v>
      </c>
      <c r="R65" s="20">
        <f>INDEX('[8]July 2017'!$E$10:$AW$87,MATCH($A65,'[8]July 2017'!$A$10:$A$87,0),R$47)</f>
        <v>169660</v>
      </c>
      <c r="S65" s="20">
        <f>INDEX('[8]July 2017'!$E$10:$AW$87,MATCH($A65,'[8]July 2017'!$A$10:$A$87,0),S$47)</f>
        <v>1669976</v>
      </c>
      <c r="T65" s="20">
        <f>INDEX('[8]July 2017'!$E$10:$AW$87,MATCH($A65,'[8]July 2017'!$A$10:$A$87,0),T$47)</f>
        <v>2304.29</v>
      </c>
      <c r="U65" s="20">
        <f>INDEX('[8]July 2017'!$E$10:$AW$87,MATCH($A65,'[8]July 2017'!$A$10:$A$87,0),U$47)</f>
        <v>4235.2700000000004</v>
      </c>
      <c r="V65" s="20">
        <f>INDEX('[8]July 2017'!$E$10:$AW$87,MATCH($A65,'[8]July 2017'!$A$10:$A$87,0),V$47)</f>
        <v>4281.45</v>
      </c>
      <c r="W65" s="20">
        <f>INDEX('[8]July 2017'!$E$10:$AW$87,MATCH($A65,'[8]July 2017'!$A$10:$A$87,0),W$47)</f>
        <v>4924.62</v>
      </c>
      <c r="X65" s="20">
        <f>INDEX('[8]July 2017'!$E$10:$AW$87,MATCH($A65,'[8]July 2017'!$A$10:$A$87,0),X$47)</f>
        <v>5355.39</v>
      </c>
      <c r="Y65" s="20">
        <f>INDEX('[8]July 2017'!$E$10:$AW$87,MATCH($A65,'[8]July 2017'!$A$10:$A$87,0),Y$47)</f>
        <v>3084.83</v>
      </c>
      <c r="Z65" s="20">
        <f>INDEX('[8]July 2017'!$E$10:$AW$87,MATCH($A65,'[8]July 2017'!$A$10:$A$87,0),Z$47)</f>
        <v>5295.64</v>
      </c>
      <c r="AA65" s="20">
        <f>INDEX('[8]July 2017'!$E$10:$AW$87,MATCH($A65,'[8]July 2017'!$A$10:$A$87,0),AA$47)</f>
        <v>5375.2</v>
      </c>
      <c r="AB65" s="20">
        <f>INDEX('[8]July 2017'!$E$10:$AW$87,MATCH($A65,'[8]July 2017'!$A$10:$A$87,0),AB$47)</f>
        <v>4008.44</v>
      </c>
      <c r="AC65" s="20">
        <f t="shared" si="5"/>
        <v>11.241535759586302</v>
      </c>
      <c r="AD65" s="20">
        <f t="shared" si="6"/>
        <v>21.827913209297535</v>
      </c>
      <c r="AE65" s="20">
        <f t="shared" si="7"/>
        <v>12.104749787955894</v>
      </c>
      <c r="AF65" s="20">
        <f t="shared" si="8"/>
        <v>31.864251051439659</v>
      </c>
      <c r="AG65" s="20">
        <f t="shared" si="9"/>
        <v>12.536318734052765</v>
      </c>
      <c r="AH65" s="20">
        <f t="shared" si="10"/>
        <v>19.329719907262358</v>
      </c>
      <c r="AI65" s="20">
        <f t="shared" si="11"/>
        <v>28.072731128074643</v>
      </c>
      <c r="AJ65" s="20">
        <f t="shared" si="12"/>
        <v>15.61196630845193</v>
      </c>
      <c r="AK65" s="20">
        <f t="shared" si="13"/>
        <v>16.987074628130696</v>
      </c>
      <c r="AL65" s="20">
        <f>INDEX('[8]July 2017'!$E$10:$AW$87,MATCH($A65,'[8]July 2017'!$A$10:$A$87,0),AL$47)</f>
        <v>204.98</v>
      </c>
      <c r="AM65" s="20">
        <f>INDEX('[8]July 2017'!$E$10:$AW$87,MATCH($A65,'[8]July 2017'!$A$10:$A$87,0),AM$47)</f>
        <v>194.03</v>
      </c>
      <c r="AN65" s="20">
        <f>INDEX('[8]July 2017'!$E$10:$AW$87,MATCH($A65,'[8]July 2017'!$A$10:$A$87,0),AN$47)</f>
        <v>353.7</v>
      </c>
      <c r="AO65" s="20">
        <f>INDEX('[8]July 2017'!$E$10:$AW$87,MATCH($A65,'[8]July 2017'!$A$10:$A$87,0),AO$47)</f>
        <v>154.55000000000001</v>
      </c>
      <c r="AP65" s="20">
        <f>INDEX('[8]July 2017'!$E$10:$AW$87,MATCH($A65,'[8]July 2017'!$A$10:$A$87,0),AP$47)</f>
        <v>427.19</v>
      </c>
      <c r="AQ65" s="20">
        <f>INDEX('[8]July 2017'!$E$10:$AW$87,MATCH($A65,'[8]July 2017'!$A$10:$A$87,0),AQ$47)</f>
        <v>159.59</v>
      </c>
      <c r="AR65" s="20">
        <f>INDEX('[8]July 2017'!$E$10:$AW$87,MATCH($A65,'[8]July 2017'!$A$10:$A$87,0),AR$47)</f>
        <v>188.64</v>
      </c>
      <c r="AS65" s="20">
        <f>INDEX('[8]July 2017'!$E$10:$AW$87,MATCH($A65,'[8]July 2017'!$A$10:$A$87,0),AS$47)</f>
        <v>344.3</v>
      </c>
      <c r="AT65" s="20">
        <f>INDEX('[8]July 2017'!$E$10:$AW$87,MATCH($A65,'[8]July 2017'!$A$10:$A$87,0),AT$47)</f>
        <v>235.97</v>
      </c>
    </row>
    <row r="66" spans="1:46">
      <c r="A66" s="21">
        <f t="shared" si="4"/>
        <v>37500</v>
      </c>
      <c r="B66" s="20">
        <f>INDEX('[8]July 2017'!$E$10:$AW$87,MATCH($A66,'[8]July 2017'!$A$10:$A$87,0),B$47)/1000000</f>
        <v>1207.31671044</v>
      </c>
      <c r="C66" s="20">
        <f>INDEX('[8]July 2017'!$E$10:$AW$87,MATCH($A66,'[8]July 2017'!$A$10:$A$87,0),C$47)/1000000</f>
        <v>151.17855538999999</v>
      </c>
      <c r="D66" s="20">
        <f>INDEX('[8]July 2017'!$E$10:$AW$87,MATCH($A66,'[8]July 2017'!$A$10:$A$87,0),D$47)/1000000</f>
        <v>210.93252734000001</v>
      </c>
      <c r="E66" s="20">
        <f>INDEX('[8]July 2017'!$E$10:$AW$87,MATCH($A66,'[8]July 2017'!$A$10:$A$87,0),E$47)/1000000</f>
        <v>232.55612081000001</v>
      </c>
      <c r="F66" s="20">
        <f>INDEX('[8]July 2017'!$E$10:$AW$87,MATCH($A66,'[8]July 2017'!$A$10:$A$87,0),F$47)/1000000</f>
        <v>708.46533852999994</v>
      </c>
      <c r="G66" s="20">
        <f>INDEX('[8]July 2017'!$E$10:$AW$87,MATCH($A66,'[8]July 2017'!$A$10:$A$87,0),G$47)/1000000</f>
        <v>253.03877550999999</v>
      </c>
      <c r="H66" s="20">
        <f>INDEX('[8]July 2017'!$E$10:$AW$87,MATCH($A66,'[8]July 2017'!$A$10:$A$87,0),H$47)/1000000</f>
        <v>1153.5475118499999</v>
      </c>
      <c r="I66" s="20">
        <f>INDEX('[8]July 2017'!$E$10:$AW$87,MATCH($A66,'[8]July 2017'!$A$10:$A$87,0),I$47)/1000000</f>
        <v>921.21891847000006</v>
      </c>
      <c r="J66" s="20">
        <f>INDEX('[8]July 2017'!$E$10:$AW$87,MATCH($A66,'[8]July 2017'!$A$10:$A$87,0),J$47)/1000000</f>
        <v>6852.7562006499993</v>
      </c>
      <c r="K66" s="20">
        <f>INDEX('[8]July 2017'!$E$10:$AW$87,MATCH($A66,'[8]July 2017'!$A$10:$A$87,0),K$47)</f>
        <v>517653</v>
      </c>
      <c r="L66" s="20">
        <f>INDEX('[8]July 2017'!$E$10:$AW$87,MATCH($A66,'[8]July 2017'!$A$10:$A$87,0),L$47)</f>
        <v>35689</v>
      </c>
      <c r="M66" s="20">
        <f>INDEX('[8]July 2017'!$E$10:$AW$87,MATCH($A66,'[8]July 2017'!$A$10:$A$87,0),M$47)</f>
        <v>50233</v>
      </c>
      <c r="N66" s="20">
        <f>INDEX('[8]July 2017'!$E$10:$AW$87,MATCH($A66,'[8]July 2017'!$A$10:$A$87,0),N$47)</f>
        <v>46135</v>
      </c>
      <c r="O66" s="20">
        <f>INDEX('[8]July 2017'!$E$10:$AW$87,MATCH($A66,'[8]July 2017'!$A$10:$A$87,0),O$47)</f>
        <v>135458</v>
      </c>
      <c r="P66" s="20">
        <f>INDEX('[8]July 2017'!$E$10:$AW$87,MATCH($A66,'[8]July 2017'!$A$10:$A$87,0),P$47)</f>
        <v>81556</v>
      </c>
      <c r="Q66" s="20">
        <f>INDEX('[8]July 2017'!$E$10:$AW$87,MATCH($A66,'[8]July 2017'!$A$10:$A$87,0),Q$47)</f>
        <v>213231</v>
      </c>
      <c r="R66" s="20">
        <f>INDEX('[8]July 2017'!$E$10:$AW$87,MATCH($A66,'[8]July 2017'!$A$10:$A$87,0),R$47)</f>
        <v>167958</v>
      </c>
      <c r="S66" s="20">
        <f>INDEX('[8]July 2017'!$E$10:$AW$87,MATCH($A66,'[8]July 2017'!$A$10:$A$87,0),S$47)</f>
        <v>1672111</v>
      </c>
      <c r="T66" s="20">
        <f>INDEX('[8]July 2017'!$E$10:$AW$87,MATCH($A66,'[8]July 2017'!$A$10:$A$87,0),T$47)</f>
        <v>2332.29</v>
      </c>
      <c r="U66" s="20">
        <f>INDEX('[8]July 2017'!$E$10:$AW$87,MATCH($A66,'[8]July 2017'!$A$10:$A$87,0),U$47)</f>
        <v>4236.0600000000004</v>
      </c>
      <c r="V66" s="20">
        <f>INDEX('[8]July 2017'!$E$10:$AW$87,MATCH($A66,'[8]July 2017'!$A$10:$A$87,0),V$47)</f>
        <v>4199.05</v>
      </c>
      <c r="W66" s="20">
        <f>INDEX('[8]July 2017'!$E$10:$AW$87,MATCH($A66,'[8]July 2017'!$A$10:$A$87,0),W$47)</f>
        <v>5040.79</v>
      </c>
      <c r="X66" s="20">
        <f>INDEX('[8]July 2017'!$E$10:$AW$87,MATCH($A66,'[8]July 2017'!$A$10:$A$87,0),X$47)</f>
        <v>5230.16</v>
      </c>
      <c r="Y66" s="20">
        <f>INDEX('[8]July 2017'!$E$10:$AW$87,MATCH($A66,'[8]July 2017'!$A$10:$A$87,0),Y$47)</f>
        <v>3102.64</v>
      </c>
      <c r="Z66" s="20">
        <f>INDEX('[8]July 2017'!$E$10:$AW$87,MATCH($A66,'[8]July 2017'!$A$10:$A$87,0),Z$47)</f>
        <v>5409.85</v>
      </c>
      <c r="AA66" s="20">
        <f>INDEX('[8]July 2017'!$E$10:$AW$87,MATCH($A66,'[8]July 2017'!$A$10:$A$87,0),AA$47)</f>
        <v>5484.81</v>
      </c>
      <c r="AB66" s="20">
        <f>INDEX('[8]July 2017'!$E$10:$AW$87,MATCH($A66,'[8]July 2017'!$A$10:$A$87,0),AB$47)</f>
        <v>4098.2700000000004</v>
      </c>
      <c r="AC66" s="20">
        <f t="shared" si="5"/>
        <v>11.850464915400639</v>
      </c>
      <c r="AD66" s="20">
        <f t="shared" si="6"/>
        <v>22.515467205272675</v>
      </c>
      <c r="AE66" s="20">
        <f t="shared" si="7"/>
        <v>16.553199038120393</v>
      </c>
      <c r="AF66" s="20">
        <f t="shared" si="8"/>
        <v>28.005944774709704</v>
      </c>
      <c r="AG66" s="20">
        <f t="shared" si="9"/>
        <v>12.09928979572952</v>
      </c>
      <c r="AH66" s="20">
        <f t="shared" si="10"/>
        <v>18.417665914757212</v>
      </c>
      <c r="AI66" s="20">
        <f t="shared" si="11"/>
        <v>28.526945792027004</v>
      </c>
      <c r="AJ66" s="20">
        <f t="shared" si="12"/>
        <v>15.660147327546825</v>
      </c>
      <c r="AK66" s="20">
        <f t="shared" si="13"/>
        <v>17.376595293618827</v>
      </c>
      <c r="AL66" s="20">
        <f>INDEX('[8]July 2017'!$E$10:$AW$87,MATCH($A66,'[8]July 2017'!$A$10:$A$87,0),AL$47)</f>
        <v>196.81</v>
      </c>
      <c r="AM66" s="20">
        <f>INDEX('[8]July 2017'!$E$10:$AW$87,MATCH($A66,'[8]July 2017'!$A$10:$A$87,0),AM$47)</f>
        <v>188.14</v>
      </c>
      <c r="AN66" s="20">
        <f>INDEX('[8]July 2017'!$E$10:$AW$87,MATCH($A66,'[8]July 2017'!$A$10:$A$87,0),AN$47)</f>
        <v>253.67</v>
      </c>
      <c r="AO66" s="20">
        <f>INDEX('[8]July 2017'!$E$10:$AW$87,MATCH($A66,'[8]July 2017'!$A$10:$A$87,0),AO$47)</f>
        <v>179.99</v>
      </c>
      <c r="AP66" s="20">
        <f>INDEX('[8]July 2017'!$E$10:$AW$87,MATCH($A66,'[8]July 2017'!$A$10:$A$87,0),AP$47)</f>
        <v>432.27</v>
      </c>
      <c r="AQ66" s="20">
        <f>INDEX('[8]July 2017'!$E$10:$AW$87,MATCH($A66,'[8]July 2017'!$A$10:$A$87,0),AQ$47)</f>
        <v>168.46</v>
      </c>
      <c r="AR66" s="20">
        <f>INDEX('[8]July 2017'!$E$10:$AW$87,MATCH($A66,'[8]July 2017'!$A$10:$A$87,0),AR$47)</f>
        <v>189.64</v>
      </c>
      <c r="AS66" s="20">
        <f>INDEX('[8]July 2017'!$E$10:$AW$87,MATCH($A66,'[8]July 2017'!$A$10:$A$87,0),AS$47)</f>
        <v>350.24</v>
      </c>
      <c r="AT66" s="20">
        <f>INDEX('[8]July 2017'!$E$10:$AW$87,MATCH($A66,'[8]July 2017'!$A$10:$A$87,0),AT$47)</f>
        <v>235.85</v>
      </c>
    </row>
    <row r="67" spans="1:46">
      <c r="A67" s="21">
        <f t="shared" si="4"/>
        <v>37591</v>
      </c>
      <c r="B67" s="20">
        <f>INDEX('[8]July 2017'!$E$10:$AW$87,MATCH($A67,'[8]July 2017'!$A$10:$A$87,0),B$47)/1000000</f>
        <v>1218.4640133199998</v>
      </c>
      <c r="C67" s="20">
        <f>INDEX('[8]July 2017'!$E$10:$AW$87,MATCH($A67,'[8]July 2017'!$A$10:$A$87,0),C$47)/1000000</f>
        <v>162.8083675</v>
      </c>
      <c r="D67" s="20">
        <f>INDEX('[8]July 2017'!$E$10:$AW$87,MATCH($A67,'[8]July 2017'!$A$10:$A$87,0),D$47)/1000000</f>
        <v>294.06150608999997</v>
      </c>
      <c r="E67" s="20">
        <f>INDEX('[8]July 2017'!$E$10:$AW$87,MATCH($A67,'[8]July 2017'!$A$10:$A$87,0),E$47)/1000000</f>
        <v>225.83691248</v>
      </c>
      <c r="F67" s="20">
        <f>INDEX('[8]July 2017'!$E$10:$AW$87,MATCH($A67,'[8]July 2017'!$A$10:$A$87,0),F$47)/1000000</f>
        <v>779.85282591999999</v>
      </c>
      <c r="G67" s="20">
        <f>INDEX('[8]July 2017'!$E$10:$AW$87,MATCH($A67,'[8]July 2017'!$A$10:$A$87,0),G$47)/1000000</f>
        <v>263.26064722000001</v>
      </c>
      <c r="H67" s="20">
        <f>INDEX('[8]July 2017'!$E$10:$AW$87,MATCH($A67,'[8]July 2017'!$A$10:$A$87,0),H$47)/1000000</f>
        <v>1233.2124411900002</v>
      </c>
      <c r="I67" s="20">
        <f>INDEX('[8]July 2017'!$E$10:$AW$87,MATCH($A67,'[8]July 2017'!$A$10:$A$87,0),I$47)/1000000</f>
        <v>910.77295401000003</v>
      </c>
      <c r="J67" s="20">
        <f>INDEX('[8]July 2017'!$E$10:$AW$87,MATCH($A67,'[8]July 2017'!$A$10:$A$87,0),J$47)/1000000</f>
        <v>7152.0098965100005</v>
      </c>
      <c r="K67" s="20">
        <f>INDEX('[8]July 2017'!$E$10:$AW$87,MATCH($A67,'[8]July 2017'!$A$10:$A$87,0),K$47)</f>
        <v>522318</v>
      </c>
      <c r="L67" s="20">
        <f>INDEX('[8]July 2017'!$E$10:$AW$87,MATCH($A67,'[8]July 2017'!$A$10:$A$87,0),L$47)</f>
        <v>37308</v>
      </c>
      <c r="M67" s="20">
        <f>INDEX('[8]July 2017'!$E$10:$AW$87,MATCH($A67,'[8]July 2017'!$A$10:$A$87,0),M$47)</f>
        <v>57050</v>
      </c>
      <c r="N67" s="20">
        <f>INDEX('[8]July 2017'!$E$10:$AW$87,MATCH($A67,'[8]July 2017'!$A$10:$A$87,0),N$47)</f>
        <v>45790</v>
      </c>
      <c r="O67" s="20">
        <f>INDEX('[8]July 2017'!$E$10:$AW$87,MATCH($A67,'[8]July 2017'!$A$10:$A$87,0),O$47)</f>
        <v>155637</v>
      </c>
      <c r="P67" s="20">
        <f>INDEX('[8]July 2017'!$E$10:$AW$87,MATCH($A67,'[8]July 2017'!$A$10:$A$87,0),P$47)</f>
        <v>88665</v>
      </c>
      <c r="Q67" s="20">
        <f>INDEX('[8]July 2017'!$E$10:$AW$87,MATCH($A67,'[8]July 2017'!$A$10:$A$87,0),Q$47)</f>
        <v>220698</v>
      </c>
      <c r="R67" s="20">
        <f>INDEX('[8]July 2017'!$E$10:$AW$87,MATCH($A67,'[8]July 2017'!$A$10:$A$87,0),R$47)</f>
        <v>177914</v>
      </c>
      <c r="S67" s="20">
        <f>INDEX('[8]July 2017'!$E$10:$AW$87,MATCH($A67,'[8]July 2017'!$A$10:$A$87,0),S$47)</f>
        <v>1740064</v>
      </c>
      <c r="T67" s="20">
        <f>INDEX('[8]July 2017'!$E$10:$AW$87,MATCH($A67,'[8]July 2017'!$A$10:$A$87,0),T$47)</f>
        <v>2332.8000000000002</v>
      </c>
      <c r="U67" s="20">
        <f>INDEX('[8]July 2017'!$E$10:$AW$87,MATCH($A67,'[8]July 2017'!$A$10:$A$87,0),U$47)</f>
        <v>4363.9399999999996</v>
      </c>
      <c r="V67" s="20">
        <f>INDEX('[8]July 2017'!$E$10:$AW$87,MATCH($A67,'[8]July 2017'!$A$10:$A$87,0),V$47)</f>
        <v>5154.49</v>
      </c>
      <c r="W67" s="20">
        <f>INDEX('[8]July 2017'!$E$10:$AW$87,MATCH($A67,'[8]July 2017'!$A$10:$A$87,0),W$47)</f>
        <v>4932</v>
      </c>
      <c r="X67" s="20">
        <f>INDEX('[8]July 2017'!$E$10:$AW$87,MATCH($A67,'[8]July 2017'!$A$10:$A$87,0),X$47)</f>
        <v>5010.71</v>
      </c>
      <c r="Y67" s="20">
        <f>INDEX('[8]July 2017'!$E$10:$AW$87,MATCH($A67,'[8]July 2017'!$A$10:$A$87,0),Y$47)</f>
        <v>2969.15</v>
      </c>
      <c r="Z67" s="20">
        <f>INDEX('[8]July 2017'!$E$10:$AW$87,MATCH($A67,'[8]July 2017'!$A$10:$A$87,0),Z$47)</f>
        <v>5587.77</v>
      </c>
      <c r="AA67" s="20">
        <f>INDEX('[8]July 2017'!$E$10:$AW$87,MATCH($A67,'[8]July 2017'!$A$10:$A$87,0),AA$47)</f>
        <v>5119.17</v>
      </c>
      <c r="AB67" s="20">
        <f>INDEX('[8]July 2017'!$E$10:$AW$87,MATCH($A67,'[8]July 2017'!$A$10:$A$87,0),AB$47)</f>
        <v>4110.2</v>
      </c>
      <c r="AC67" s="20">
        <f t="shared" si="5"/>
        <v>11.602506714413609</v>
      </c>
      <c r="AD67" s="20">
        <f t="shared" si="6"/>
        <v>21.399205609768057</v>
      </c>
      <c r="AE67" s="20">
        <f t="shared" si="7"/>
        <v>19.36176846217414</v>
      </c>
      <c r="AF67" s="20">
        <f t="shared" si="8"/>
        <v>27.599328483491888</v>
      </c>
      <c r="AG67" s="20">
        <f t="shared" si="9"/>
        <v>11.350057761569301</v>
      </c>
      <c r="AH67" s="20">
        <f t="shared" si="10"/>
        <v>13.400505483594351</v>
      </c>
      <c r="AI67" s="20">
        <f t="shared" si="11"/>
        <v>29.077223291876987</v>
      </c>
      <c r="AJ67" s="20">
        <f t="shared" si="12"/>
        <v>14.427919168005412</v>
      </c>
      <c r="AK67" s="20">
        <f t="shared" si="13"/>
        <v>17.382221094476865</v>
      </c>
      <c r="AL67" s="20">
        <f>INDEX('[8]July 2017'!$E$10:$AW$87,MATCH($A67,'[8]July 2017'!$A$10:$A$87,0),AL$47)</f>
        <v>201.06</v>
      </c>
      <c r="AM67" s="20">
        <f>INDEX('[8]July 2017'!$E$10:$AW$87,MATCH($A67,'[8]July 2017'!$A$10:$A$87,0),AM$47)</f>
        <v>203.93</v>
      </c>
      <c r="AN67" s="20">
        <f>INDEX('[8]July 2017'!$E$10:$AW$87,MATCH($A67,'[8]July 2017'!$A$10:$A$87,0),AN$47)</f>
        <v>266.22000000000003</v>
      </c>
      <c r="AO67" s="20">
        <f>INDEX('[8]July 2017'!$E$10:$AW$87,MATCH($A67,'[8]July 2017'!$A$10:$A$87,0),AO$47)</f>
        <v>178.7</v>
      </c>
      <c r="AP67" s="20">
        <f>INDEX('[8]July 2017'!$E$10:$AW$87,MATCH($A67,'[8]July 2017'!$A$10:$A$87,0),AP$47)</f>
        <v>441.47</v>
      </c>
      <c r="AQ67" s="20">
        <f>INDEX('[8]July 2017'!$E$10:$AW$87,MATCH($A67,'[8]July 2017'!$A$10:$A$87,0),AQ$47)</f>
        <v>221.57</v>
      </c>
      <c r="AR67" s="20">
        <f>INDEX('[8]July 2017'!$E$10:$AW$87,MATCH($A67,'[8]July 2017'!$A$10:$A$87,0),AR$47)</f>
        <v>192.17</v>
      </c>
      <c r="AS67" s="20">
        <f>INDEX('[8]July 2017'!$E$10:$AW$87,MATCH($A67,'[8]July 2017'!$A$10:$A$87,0),AS$47)</f>
        <v>354.81</v>
      </c>
      <c r="AT67" s="20">
        <f>INDEX('[8]July 2017'!$E$10:$AW$87,MATCH($A67,'[8]July 2017'!$A$10:$A$87,0),AT$47)</f>
        <v>236.46</v>
      </c>
    </row>
    <row r="68" spans="1:46">
      <c r="A68" s="21">
        <f t="shared" si="4"/>
        <v>37681</v>
      </c>
      <c r="B68" s="20">
        <f>INDEX('[8]July 2017'!$E$10:$AW$87,MATCH($A68,'[8]July 2017'!$A$10:$A$87,0),B$47)/1000000</f>
        <v>1297.8152415999998</v>
      </c>
      <c r="C68" s="20">
        <f>INDEX('[8]July 2017'!$E$10:$AW$87,MATCH($A68,'[8]July 2017'!$A$10:$A$87,0),C$47)/1000000</f>
        <v>156.20325015</v>
      </c>
      <c r="D68" s="20">
        <f>INDEX('[8]July 2017'!$E$10:$AW$87,MATCH($A68,'[8]July 2017'!$A$10:$A$87,0),D$47)/1000000</f>
        <v>328.01510633999999</v>
      </c>
      <c r="E68" s="20">
        <f>INDEX('[8]July 2017'!$E$10:$AW$87,MATCH($A68,'[8]July 2017'!$A$10:$A$87,0),E$47)/1000000</f>
        <v>228.29852411000002</v>
      </c>
      <c r="F68" s="20">
        <f>INDEX('[8]July 2017'!$E$10:$AW$87,MATCH($A68,'[8]July 2017'!$A$10:$A$87,0),F$47)/1000000</f>
        <v>654.52279532</v>
      </c>
      <c r="G68" s="20">
        <f>INDEX('[8]July 2017'!$E$10:$AW$87,MATCH($A68,'[8]July 2017'!$A$10:$A$87,0),G$47)/1000000</f>
        <v>271.18183496</v>
      </c>
      <c r="H68" s="20">
        <f>INDEX('[8]July 2017'!$E$10:$AW$87,MATCH($A68,'[8]July 2017'!$A$10:$A$87,0),H$47)/1000000</f>
        <v>1179.0376847299999</v>
      </c>
      <c r="I68" s="20">
        <f>INDEX('[8]July 2017'!$E$10:$AW$87,MATCH($A68,'[8]July 2017'!$A$10:$A$87,0),I$47)/1000000</f>
        <v>846.03148457000009</v>
      </c>
      <c r="J68" s="20">
        <f>INDEX('[8]July 2017'!$E$10:$AW$87,MATCH($A68,'[8]July 2017'!$A$10:$A$87,0),J$47)/1000000</f>
        <v>6887.28433279</v>
      </c>
      <c r="K68" s="20">
        <f>INDEX('[8]July 2017'!$E$10:$AW$87,MATCH($A68,'[8]July 2017'!$A$10:$A$87,0),K$47)</f>
        <v>561580</v>
      </c>
      <c r="L68" s="20">
        <f>INDEX('[8]July 2017'!$E$10:$AW$87,MATCH($A68,'[8]July 2017'!$A$10:$A$87,0),L$47)</f>
        <v>36806</v>
      </c>
      <c r="M68" s="20">
        <f>INDEX('[8]July 2017'!$E$10:$AW$87,MATCH($A68,'[8]July 2017'!$A$10:$A$87,0),M$47)</f>
        <v>62197</v>
      </c>
      <c r="N68" s="20">
        <f>INDEX('[8]July 2017'!$E$10:$AW$87,MATCH($A68,'[8]July 2017'!$A$10:$A$87,0),N$47)</f>
        <v>46739</v>
      </c>
      <c r="O68" s="20">
        <f>INDEX('[8]July 2017'!$E$10:$AW$87,MATCH($A68,'[8]July 2017'!$A$10:$A$87,0),O$47)</f>
        <v>156247</v>
      </c>
      <c r="P68" s="20">
        <f>INDEX('[8]July 2017'!$E$10:$AW$87,MATCH($A68,'[8]July 2017'!$A$10:$A$87,0),P$47)</f>
        <v>83256</v>
      </c>
      <c r="Q68" s="20">
        <f>INDEX('[8]July 2017'!$E$10:$AW$87,MATCH($A68,'[8]July 2017'!$A$10:$A$87,0),Q$47)</f>
        <v>228422</v>
      </c>
      <c r="R68" s="20">
        <f>INDEX('[8]July 2017'!$E$10:$AW$87,MATCH($A68,'[8]July 2017'!$A$10:$A$87,0),R$47)</f>
        <v>184671</v>
      </c>
      <c r="S68" s="20">
        <f>INDEX('[8]July 2017'!$E$10:$AW$87,MATCH($A68,'[8]July 2017'!$A$10:$A$87,0),S$47)</f>
        <v>1797645</v>
      </c>
      <c r="T68" s="20">
        <f>INDEX('[8]July 2017'!$E$10:$AW$87,MATCH($A68,'[8]July 2017'!$A$10:$A$87,0),T$47)</f>
        <v>2311.0100000000002</v>
      </c>
      <c r="U68" s="20">
        <f>INDEX('[8]July 2017'!$E$10:$AW$87,MATCH($A68,'[8]July 2017'!$A$10:$A$87,0),U$47)</f>
        <v>4244</v>
      </c>
      <c r="V68" s="20">
        <f>INDEX('[8]July 2017'!$E$10:$AW$87,MATCH($A68,'[8]July 2017'!$A$10:$A$87,0),V$47)</f>
        <v>5273.84</v>
      </c>
      <c r="W68" s="20">
        <f>INDEX('[8]July 2017'!$E$10:$AW$87,MATCH($A68,'[8]July 2017'!$A$10:$A$87,0),W$47)</f>
        <v>4884.49</v>
      </c>
      <c r="X68" s="20">
        <f>INDEX('[8]July 2017'!$E$10:$AW$87,MATCH($A68,'[8]July 2017'!$A$10:$A$87,0),X$47)</f>
        <v>4189.03</v>
      </c>
      <c r="Y68" s="20">
        <f>INDEX('[8]July 2017'!$E$10:$AW$87,MATCH($A68,'[8]July 2017'!$A$10:$A$87,0),Y$47)</f>
        <v>3257.19</v>
      </c>
      <c r="Z68" s="20">
        <f>INDEX('[8]July 2017'!$E$10:$AW$87,MATCH($A68,'[8]July 2017'!$A$10:$A$87,0),Z$47)</f>
        <v>5161.67</v>
      </c>
      <c r="AA68" s="20">
        <f>INDEX('[8]July 2017'!$E$10:$AW$87,MATCH($A68,'[8]July 2017'!$A$10:$A$87,0),AA$47)</f>
        <v>4581.28</v>
      </c>
      <c r="AB68" s="20">
        <f>INDEX('[8]July 2017'!$E$10:$AW$87,MATCH($A68,'[8]July 2017'!$A$10:$A$87,0),AB$47)</f>
        <v>3831.28</v>
      </c>
      <c r="AC68" s="20">
        <f t="shared" si="5"/>
        <v>11.73816537992686</v>
      </c>
      <c r="AD68" s="20">
        <f t="shared" si="6"/>
        <v>24.898797301261368</v>
      </c>
      <c r="AE68" s="20">
        <f t="shared" si="7"/>
        <v>23.149152839961374</v>
      </c>
      <c r="AF68" s="20">
        <f t="shared" si="8"/>
        <v>25.581282078139729</v>
      </c>
      <c r="AG68" s="20">
        <f t="shared" si="9"/>
        <v>11.287839185147259</v>
      </c>
      <c r="AH68" s="20">
        <f t="shared" si="10"/>
        <v>13.079508492952657</v>
      </c>
      <c r="AI68" s="20">
        <f t="shared" si="11"/>
        <v>29.505373270835715</v>
      </c>
      <c r="AJ68" s="20">
        <f t="shared" si="12"/>
        <v>14.201996403992808</v>
      </c>
      <c r="AK68" s="20">
        <f t="shared" si="13"/>
        <v>18.034645076256826</v>
      </c>
      <c r="AL68" s="20">
        <f>INDEX('[8]July 2017'!$E$10:$AW$87,MATCH($A68,'[8]July 2017'!$A$10:$A$87,0),AL$47)</f>
        <v>196.88</v>
      </c>
      <c r="AM68" s="20">
        <f>INDEX('[8]July 2017'!$E$10:$AW$87,MATCH($A68,'[8]July 2017'!$A$10:$A$87,0),AM$47)</f>
        <v>170.45</v>
      </c>
      <c r="AN68" s="20">
        <f>INDEX('[8]July 2017'!$E$10:$AW$87,MATCH($A68,'[8]July 2017'!$A$10:$A$87,0),AN$47)</f>
        <v>227.82</v>
      </c>
      <c r="AO68" s="20">
        <f>INDEX('[8]July 2017'!$E$10:$AW$87,MATCH($A68,'[8]July 2017'!$A$10:$A$87,0),AO$47)</f>
        <v>190.94</v>
      </c>
      <c r="AP68" s="20">
        <f>INDEX('[8]July 2017'!$E$10:$AW$87,MATCH($A68,'[8]July 2017'!$A$10:$A$87,0),AP$47)</f>
        <v>371.11</v>
      </c>
      <c r="AQ68" s="20">
        <f>INDEX('[8]July 2017'!$E$10:$AW$87,MATCH($A68,'[8]July 2017'!$A$10:$A$87,0),AQ$47)</f>
        <v>249.03</v>
      </c>
      <c r="AR68" s="20">
        <f>INDEX('[8]July 2017'!$E$10:$AW$87,MATCH($A68,'[8]July 2017'!$A$10:$A$87,0),AR$47)</f>
        <v>174.94</v>
      </c>
      <c r="AS68" s="20">
        <f>INDEX('[8]July 2017'!$E$10:$AW$87,MATCH($A68,'[8]July 2017'!$A$10:$A$87,0),AS$47)</f>
        <v>322.58</v>
      </c>
      <c r="AT68" s="20">
        <f>INDEX('[8]July 2017'!$E$10:$AW$87,MATCH($A68,'[8]July 2017'!$A$10:$A$87,0),AT$47)</f>
        <v>212.44</v>
      </c>
    </row>
    <row r="69" spans="1:46">
      <c r="A69" s="21">
        <f t="shared" si="4"/>
        <v>37773</v>
      </c>
      <c r="B69" s="20">
        <f>INDEX('[8]July 2017'!$E$10:$AW$87,MATCH($A69,'[8]July 2017'!$A$10:$A$87,0),B$47)/1000000</f>
        <v>1392.4391309800001</v>
      </c>
      <c r="C69" s="20">
        <f>INDEX('[8]July 2017'!$E$10:$AW$87,MATCH($A69,'[8]July 2017'!$A$10:$A$87,0),C$47)/1000000</f>
        <v>149.9315412</v>
      </c>
      <c r="D69" s="20">
        <f>INDEX('[8]July 2017'!$E$10:$AW$87,MATCH($A69,'[8]July 2017'!$A$10:$A$87,0),D$47)/1000000</f>
        <v>302.73297868000003</v>
      </c>
      <c r="E69" s="20">
        <f>INDEX('[8]July 2017'!$E$10:$AW$87,MATCH($A69,'[8]July 2017'!$A$10:$A$87,0),E$47)/1000000</f>
        <v>241.58702373</v>
      </c>
      <c r="F69" s="20">
        <f>INDEX('[8]July 2017'!$E$10:$AW$87,MATCH($A69,'[8]July 2017'!$A$10:$A$87,0),F$47)/1000000</f>
        <v>589.76207684999997</v>
      </c>
      <c r="G69" s="20">
        <f>INDEX('[8]July 2017'!$E$10:$AW$87,MATCH($A69,'[8]July 2017'!$A$10:$A$87,0),G$47)/1000000</f>
        <v>277.95094008000001</v>
      </c>
      <c r="H69" s="20">
        <f>INDEX('[8]July 2017'!$E$10:$AW$87,MATCH($A69,'[8]July 2017'!$A$10:$A$87,0),H$47)/1000000</f>
        <v>1207.26200997</v>
      </c>
      <c r="I69" s="20">
        <f>INDEX('[8]July 2017'!$E$10:$AW$87,MATCH($A69,'[8]July 2017'!$A$10:$A$87,0),I$47)/1000000</f>
        <v>840.13229594000006</v>
      </c>
      <c r="J69" s="20">
        <f>INDEX('[8]July 2017'!$E$10:$AW$87,MATCH($A69,'[8]July 2017'!$A$10:$A$87,0),J$47)/1000000</f>
        <v>6820.0632891300002</v>
      </c>
      <c r="K69" s="20">
        <f>INDEX('[8]July 2017'!$E$10:$AW$87,MATCH($A69,'[8]July 2017'!$A$10:$A$87,0),K$47)</f>
        <v>579360</v>
      </c>
      <c r="L69" s="20">
        <f>INDEX('[8]July 2017'!$E$10:$AW$87,MATCH($A69,'[8]July 2017'!$A$10:$A$87,0),L$47)</f>
        <v>37058</v>
      </c>
      <c r="M69" s="20">
        <f>INDEX('[8]July 2017'!$E$10:$AW$87,MATCH($A69,'[8]July 2017'!$A$10:$A$87,0),M$47)</f>
        <v>55579</v>
      </c>
      <c r="N69" s="20">
        <f>INDEX('[8]July 2017'!$E$10:$AW$87,MATCH($A69,'[8]July 2017'!$A$10:$A$87,0),N$47)</f>
        <v>47361</v>
      </c>
      <c r="O69" s="20">
        <f>INDEX('[8]July 2017'!$E$10:$AW$87,MATCH($A69,'[8]July 2017'!$A$10:$A$87,0),O$47)</f>
        <v>146822</v>
      </c>
      <c r="P69" s="20">
        <f>INDEX('[8]July 2017'!$E$10:$AW$87,MATCH($A69,'[8]July 2017'!$A$10:$A$87,0),P$47)</f>
        <v>78903</v>
      </c>
      <c r="Q69" s="20">
        <f>INDEX('[8]July 2017'!$E$10:$AW$87,MATCH($A69,'[8]July 2017'!$A$10:$A$87,0),Q$47)</f>
        <v>230398</v>
      </c>
      <c r="R69" s="20">
        <f>INDEX('[8]July 2017'!$E$10:$AW$87,MATCH($A69,'[8]July 2017'!$A$10:$A$87,0),R$47)</f>
        <v>186787</v>
      </c>
      <c r="S69" s="20">
        <f>INDEX('[8]July 2017'!$E$10:$AW$87,MATCH($A69,'[8]July 2017'!$A$10:$A$87,0),S$47)</f>
        <v>1781434</v>
      </c>
      <c r="T69" s="20">
        <f>INDEX('[8]July 2017'!$E$10:$AW$87,MATCH($A69,'[8]July 2017'!$A$10:$A$87,0),T$47)</f>
        <v>2403.41</v>
      </c>
      <c r="U69" s="20">
        <f>INDEX('[8]July 2017'!$E$10:$AW$87,MATCH($A69,'[8]July 2017'!$A$10:$A$87,0),U$47)</f>
        <v>4045.86</v>
      </c>
      <c r="V69" s="20">
        <f>INDEX('[8]July 2017'!$E$10:$AW$87,MATCH($A69,'[8]July 2017'!$A$10:$A$87,0),V$47)</f>
        <v>5446.86</v>
      </c>
      <c r="W69" s="20">
        <f>INDEX('[8]July 2017'!$E$10:$AW$87,MATCH($A69,'[8]July 2017'!$A$10:$A$87,0),W$47)</f>
        <v>5101.0200000000004</v>
      </c>
      <c r="X69" s="20">
        <f>INDEX('[8]July 2017'!$E$10:$AW$87,MATCH($A69,'[8]July 2017'!$A$10:$A$87,0),X$47)</f>
        <v>4016.86</v>
      </c>
      <c r="Y69" s="20">
        <f>INDEX('[8]July 2017'!$E$10:$AW$87,MATCH($A69,'[8]July 2017'!$A$10:$A$87,0),Y$47)</f>
        <v>3522.67</v>
      </c>
      <c r="Z69" s="20">
        <f>INDEX('[8]July 2017'!$E$10:$AW$87,MATCH($A69,'[8]July 2017'!$A$10:$A$87,0),Z$47)</f>
        <v>5239.8999999999996</v>
      </c>
      <c r="AA69" s="20">
        <f>INDEX('[8]July 2017'!$E$10:$AW$87,MATCH($A69,'[8]July 2017'!$A$10:$A$87,0),AA$47)</f>
        <v>4497.82</v>
      </c>
      <c r="AB69" s="20">
        <f>INDEX('[8]July 2017'!$E$10:$AW$87,MATCH($A69,'[8]July 2017'!$A$10:$A$87,0),AB$47)</f>
        <v>3828.41</v>
      </c>
      <c r="AC69" s="20">
        <f t="shared" si="5"/>
        <v>11.940036762879428</v>
      </c>
      <c r="AD69" s="20">
        <f t="shared" si="6"/>
        <v>27.461209529627364</v>
      </c>
      <c r="AE69" s="20">
        <f t="shared" si="7"/>
        <v>25.655221138900661</v>
      </c>
      <c r="AF69" s="20">
        <f t="shared" si="8"/>
        <v>26.494676154365557</v>
      </c>
      <c r="AG69" s="20">
        <f t="shared" si="9"/>
        <v>11.261171853097842</v>
      </c>
      <c r="AH69" s="20">
        <f t="shared" si="10"/>
        <v>15.328619294199557</v>
      </c>
      <c r="AI69" s="20">
        <f t="shared" si="11"/>
        <v>30.29019018440372</v>
      </c>
      <c r="AJ69" s="20">
        <f t="shared" si="12"/>
        <v>14.757111453787852</v>
      </c>
      <c r="AK69" s="20">
        <f t="shared" si="13"/>
        <v>18.886142765527108</v>
      </c>
      <c r="AL69" s="20">
        <f>INDEX('[8]July 2017'!$E$10:$AW$87,MATCH($A69,'[8]July 2017'!$A$10:$A$87,0),AL$47)</f>
        <v>201.29</v>
      </c>
      <c r="AM69" s="20">
        <f>INDEX('[8]July 2017'!$E$10:$AW$87,MATCH($A69,'[8]July 2017'!$A$10:$A$87,0),AM$47)</f>
        <v>147.33000000000001</v>
      </c>
      <c r="AN69" s="20">
        <f>INDEX('[8]July 2017'!$E$10:$AW$87,MATCH($A69,'[8]July 2017'!$A$10:$A$87,0),AN$47)</f>
        <v>212.31</v>
      </c>
      <c r="AO69" s="20">
        <f>INDEX('[8]July 2017'!$E$10:$AW$87,MATCH($A69,'[8]July 2017'!$A$10:$A$87,0),AO$47)</f>
        <v>192.53</v>
      </c>
      <c r="AP69" s="20">
        <f>INDEX('[8]July 2017'!$E$10:$AW$87,MATCH($A69,'[8]July 2017'!$A$10:$A$87,0),AP$47)</f>
        <v>356.7</v>
      </c>
      <c r="AQ69" s="20">
        <f>INDEX('[8]July 2017'!$E$10:$AW$87,MATCH($A69,'[8]July 2017'!$A$10:$A$87,0),AQ$47)</f>
        <v>229.81</v>
      </c>
      <c r="AR69" s="20">
        <f>INDEX('[8]July 2017'!$E$10:$AW$87,MATCH($A69,'[8]July 2017'!$A$10:$A$87,0),AR$47)</f>
        <v>172.99</v>
      </c>
      <c r="AS69" s="20">
        <f>INDEX('[8]July 2017'!$E$10:$AW$87,MATCH($A69,'[8]July 2017'!$A$10:$A$87,0),AS$47)</f>
        <v>304.79000000000002</v>
      </c>
      <c r="AT69" s="20">
        <f>INDEX('[8]July 2017'!$E$10:$AW$87,MATCH($A69,'[8]July 2017'!$A$10:$A$87,0),AT$47)</f>
        <v>202.71</v>
      </c>
    </row>
    <row r="70" spans="1:46">
      <c r="A70" s="21">
        <f t="shared" si="4"/>
        <v>37865</v>
      </c>
      <c r="B70" s="20">
        <f>INDEX('[8]July 2017'!$E$10:$AW$87,MATCH($A70,'[8]July 2017'!$A$10:$A$87,0),B$47)/1000000</f>
        <v>1477.7183552700001</v>
      </c>
      <c r="C70" s="20">
        <f>INDEX('[8]July 2017'!$E$10:$AW$87,MATCH($A70,'[8]July 2017'!$A$10:$A$87,0),C$47)/1000000</f>
        <v>150.06762871000001</v>
      </c>
      <c r="D70" s="20">
        <f>INDEX('[8]July 2017'!$E$10:$AW$87,MATCH($A70,'[8]July 2017'!$A$10:$A$87,0),D$47)/1000000</f>
        <v>317.98427787000003</v>
      </c>
      <c r="E70" s="20">
        <f>INDEX('[8]July 2017'!$E$10:$AW$87,MATCH($A70,'[8]July 2017'!$A$10:$A$87,0),E$47)/1000000</f>
        <v>249.13745477000001</v>
      </c>
      <c r="F70" s="20">
        <f>INDEX('[8]July 2017'!$E$10:$AW$87,MATCH($A70,'[8]July 2017'!$A$10:$A$87,0),F$47)/1000000</f>
        <v>537.33894812999995</v>
      </c>
      <c r="G70" s="20">
        <f>INDEX('[8]July 2017'!$E$10:$AW$87,MATCH($A70,'[8]July 2017'!$A$10:$A$87,0),G$47)/1000000</f>
        <v>328.26072272000005</v>
      </c>
      <c r="H70" s="20">
        <f>INDEX('[8]July 2017'!$E$10:$AW$87,MATCH($A70,'[8]July 2017'!$A$10:$A$87,0),H$47)/1000000</f>
        <v>1192.76488391</v>
      </c>
      <c r="I70" s="20">
        <f>INDEX('[8]July 2017'!$E$10:$AW$87,MATCH($A70,'[8]July 2017'!$A$10:$A$87,0),I$47)/1000000</f>
        <v>812.76537012999995</v>
      </c>
      <c r="J70" s="20">
        <f>INDEX('[8]July 2017'!$E$10:$AW$87,MATCH($A70,'[8]July 2017'!$A$10:$A$87,0),J$47)/1000000</f>
        <v>6813.8023967500003</v>
      </c>
      <c r="K70" s="20">
        <f>INDEX('[8]July 2017'!$E$10:$AW$87,MATCH($A70,'[8]July 2017'!$A$10:$A$87,0),K$47)</f>
        <v>607247</v>
      </c>
      <c r="L70" s="20">
        <f>INDEX('[8]July 2017'!$E$10:$AW$87,MATCH($A70,'[8]July 2017'!$A$10:$A$87,0),L$47)</f>
        <v>36794</v>
      </c>
      <c r="M70" s="20">
        <f>INDEX('[8]July 2017'!$E$10:$AW$87,MATCH($A70,'[8]July 2017'!$A$10:$A$87,0),M$47)</f>
        <v>52565</v>
      </c>
      <c r="N70" s="20">
        <f>INDEX('[8]July 2017'!$E$10:$AW$87,MATCH($A70,'[8]July 2017'!$A$10:$A$87,0),N$47)</f>
        <v>48673</v>
      </c>
      <c r="O70" s="20">
        <f>INDEX('[8]July 2017'!$E$10:$AW$87,MATCH($A70,'[8]July 2017'!$A$10:$A$87,0),O$47)</f>
        <v>140729</v>
      </c>
      <c r="P70" s="20">
        <f>INDEX('[8]July 2017'!$E$10:$AW$87,MATCH($A70,'[8]July 2017'!$A$10:$A$87,0),P$47)</f>
        <v>80918</v>
      </c>
      <c r="Q70" s="20">
        <f>INDEX('[8]July 2017'!$E$10:$AW$87,MATCH($A70,'[8]July 2017'!$A$10:$A$87,0),Q$47)</f>
        <v>234347</v>
      </c>
      <c r="R70" s="20">
        <f>INDEX('[8]July 2017'!$E$10:$AW$87,MATCH($A70,'[8]July 2017'!$A$10:$A$87,0),R$47)</f>
        <v>188337</v>
      </c>
      <c r="S70" s="20">
        <f>INDEX('[8]July 2017'!$E$10:$AW$87,MATCH($A70,'[8]July 2017'!$A$10:$A$87,0),S$47)</f>
        <v>1806216</v>
      </c>
      <c r="T70" s="20">
        <f>INDEX('[8]July 2017'!$E$10:$AW$87,MATCH($A70,'[8]July 2017'!$A$10:$A$87,0),T$47)</f>
        <v>2433.4699999999998</v>
      </c>
      <c r="U70" s="20">
        <f>INDEX('[8]July 2017'!$E$10:$AW$87,MATCH($A70,'[8]July 2017'!$A$10:$A$87,0),U$47)</f>
        <v>4078.54</v>
      </c>
      <c r="V70" s="20">
        <f>INDEX('[8]July 2017'!$E$10:$AW$87,MATCH($A70,'[8]July 2017'!$A$10:$A$87,0),V$47)</f>
        <v>6049.37</v>
      </c>
      <c r="W70" s="20">
        <f>INDEX('[8]July 2017'!$E$10:$AW$87,MATCH($A70,'[8]July 2017'!$A$10:$A$87,0),W$47)</f>
        <v>5118.58</v>
      </c>
      <c r="X70" s="20">
        <f>INDEX('[8]July 2017'!$E$10:$AW$87,MATCH($A70,'[8]July 2017'!$A$10:$A$87,0),X$47)</f>
        <v>3818.26</v>
      </c>
      <c r="Y70" s="20">
        <f>INDEX('[8]July 2017'!$E$10:$AW$87,MATCH($A70,'[8]July 2017'!$A$10:$A$87,0),Y$47)</f>
        <v>4056.72</v>
      </c>
      <c r="Z70" s="20">
        <f>INDEX('[8]July 2017'!$E$10:$AW$87,MATCH($A70,'[8]July 2017'!$A$10:$A$87,0),Z$47)</f>
        <v>5089.7299999999996</v>
      </c>
      <c r="AA70" s="20">
        <f>INDEX('[8]July 2017'!$E$10:$AW$87,MATCH($A70,'[8]July 2017'!$A$10:$A$87,0),AA$47)</f>
        <v>4315.49</v>
      </c>
      <c r="AB70" s="20">
        <f>INDEX('[8]July 2017'!$E$10:$AW$87,MATCH($A70,'[8]July 2017'!$A$10:$A$87,0),AB$47)</f>
        <v>3772.42</v>
      </c>
      <c r="AC70" s="20">
        <f t="shared" si="5"/>
        <v>12.898023003127154</v>
      </c>
      <c r="AD70" s="20">
        <f t="shared" si="6"/>
        <v>29.424572541663657</v>
      </c>
      <c r="AE70" s="20">
        <f t="shared" si="7"/>
        <v>25.571162869340998</v>
      </c>
      <c r="AF70" s="20">
        <f t="shared" si="8"/>
        <v>26.448509275047794</v>
      </c>
      <c r="AG70" s="20">
        <f t="shared" si="9"/>
        <v>10.629899777282851</v>
      </c>
      <c r="AH70" s="20">
        <f t="shared" si="10"/>
        <v>14.842382555246598</v>
      </c>
      <c r="AI70" s="20">
        <f t="shared" si="11"/>
        <v>30.779692791485239</v>
      </c>
      <c r="AJ70" s="20">
        <f t="shared" si="12"/>
        <v>15.018758265469479</v>
      </c>
      <c r="AK70" s="20">
        <f t="shared" si="13"/>
        <v>19.53103805332643</v>
      </c>
      <c r="AL70" s="20">
        <f>INDEX('[8]July 2017'!$E$10:$AW$87,MATCH($A70,'[8]July 2017'!$A$10:$A$87,0),AL$47)</f>
        <v>188.67</v>
      </c>
      <c r="AM70" s="20">
        <f>INDEX('[8]July 2017'!$E$10:$AW$87,MATCH($A70,'[8]July 2017'!$A$10:$A$87,0),AM$47)</f>
        <v>138.61000000000001</v>
      </c>
      <c r="AN70" s="20">
        <f>INDEX('[8]July 2017'!$E$10:$AW$87,MATCH($A70,'[8]July 2017'!$A$10:$A$87,0),AN$47)</f>
        <v>236.57</v>
      </c>
      <c r="AO70" s="20">
        <f>INDEX('[8]July 2017'!$E$10:$AW$87,MATCH($A70,'[8]July 2017'!$A$10:$A$87,0),AO$47)</f>
        <v>193.53</v>
      </c>
      <c r="AP70" s="20">
        <f>INDEX('[8]July 2017'!$E$10:$AW$87,MATCH($A70,'[8]July 2017'!$A$10:$A$87,0),AP$47)</f>
        <v>359.2</v>
      </c>
      <c r="AQ70" s="20">
        <f>INDEX('[8]July 2017'!$E$10:$AW$87,MATCH($A70,'[8]July 2017'!$A$10:$A$87,0),AQ$47)</f>
        <v>273.32</v>
      </c>
      <c r="AR70" s="20">
        <f>INDEX('[8]July 2017'!$E$10:$AW$87,MATCH($A70,'[8]July 2017'!$A$10:$A$87,0),AR$47)</f>
        <v>165.36</v>
      </c>
      <c r="AS70" s="20">
        <f>INDEX('[8]July 2017'!$E$10:$AW$87,MATCH($A70,'[8]July 2017'!$A$10:$A$87,0),AS$47)</f>
        <v>287.33999999999997</v>
      </c>
      <c r="AT70" s="20">
        <f>INDEX('[8]July 2017'!$E$10:$AW$87,MATCH($A70,'[8]July 2017'!$A$10:$A$87,0),AT$47)</f>
        <v>193.15</v>
      </c>
    </row>
    <row r="71" spans="1:46">
      <c r="A71" s="21">
        <f t="shared" si="4"/>
        <v>37956</v>
      </c>
      <c r="B71" s="20">
        <f>INDEX('[8]July 2017'!$E$10:$AW$87,MATCH($A71,'[8]July 2017'!$A$10:$A$87,0),B$47)/1000000</f>
        <v>1563.4667304700001</v>
      </c>
      <c r="C71" s="20">
        <f>INDEX('[8]July 2017'!$E$10:$AW$87,MATCH($A71,'[8]July 2017'!$A$10:$A$87,0),C$47)/1000000</f>
        <v>136.53205971</v>
      </c>
      <c r="D71" s="20">
        <f>INDEX('[8]July 2017'!$E$10:$AW$87,MATCH($A71,'[8]July 2017'!$A$10:$A$87,0),D$47)/1000000</f>
        <v>268.21595758000001</v>
      </c>
      <c r="E71" s="20">
        <f>INDEX('[8]July 2017'!$E$10:$AW$87,MATCH($A71,'[8]July 2017'!$A$10:$A$87,0),E$47)/1000000</f>
        <v>253.97285009000001</v>
      </c>
      <c r="F71" s="20">
        <f>INDEX('[8]July 2017'!$E$10:$AW$87,MATCH($A71,'[8]July 2017'!$A$10:$A$87,0),F$47)/1000000</f>
        <v>490.98216267000004</v>
      </c>
      <c r="G71" s="20">
        <f>INDEX('[8]July 2017'!$E$10:$AW$87,MATCH($A71,'[8]July 2017'!$A$10:$A$87,0),G$47)/1000000</f>
        <v>384.86652495999999</v>
      </c>
      <c r="H71" s="20">
        <f>INDEX('[8]July 2017'!$E$10:$AW$87,MATCH($A71,'[8]July 2017'!$A$10:$A$87,0),H$47)/1000000</f>
        <v>1213.37787643</v>
      </c>
      <c r="I71" s="20">
        <f>INDEX('[8]July 2017'!$E$10:$AW$87,MATCH($A71,'[8]July 2017'!$A$10:$A$87,0),I$47)/1000000</f>
        <v>727.35871164000002</v>
      </c>
      <c r="J71" s="20">
        <f>INDEX('[8]July 2017'!$E$10:$AW$87,MATCH($A71,'[8]July 2017'!$A$10:$A$87,0),J$47)/1000000</f>
        <v>6696.5563792200001</v>
      </c>
      <c r="K71" s="20">
        <f>INDEX('[8]July 2017'!$E$10:$AW$87,MATCH($A71,'[8]July 2017'!$A$10:$A$87,0),K$47)</f>
        <v>641222</v>
      </c>
      <c r="L71" s="20">
        <f>INDEX('[8]July 2017'!$E$10:$AW$87,MATCH($A71,'[8]July 2017'!$A$10:$A$87,0),L$47)</f>
        <v>36895</v>
      </c>
      <c r="M71" s="20">
        <f>INDEX('[8]July 2017'!$E$10:$AW$87,MATCH($A71,'[8]July 2017'!$A$10:$A$87,0),M$47)</f>
        <v>53570</v>
      </c>
      <c r="N71" s="20">
        <f>INDEX('[8]July 2017'!$E$10:$AW$87,MATCH($A71,'[8]July 2017'!$A$10:$A$87,0),N$47)</f>
        <v>49125</v>
      </c>
      <c r="O71" s="20">
        <f>INDEX('[8]July 2017'!$E$10:$AW$87,MATCH($A71,'[8]July 2017'!$A$10:$A$87,0),O$47)</f>
        <v>132544</v>
      </c>
      <c r="P71" s="20">
        <f>INDEX('[8]July 2017'!$E$10:$AW$87,MATCH($A71,'[8]July 2017'!$A$10:$A$87,0),P$47)</f>
        <v>82506</v>
      </c>
      <c r="Q71" s="20">
        <f>INDEX('[8]July 2017'!$E$10:$AW$87,MATCH($A71,'[8]July 2017'!$A$10:$A$87,0),Q$47)</f>
        <v>240558</v>
      </c>
      <c r="R71" s="20">
        <f>INDEX('[8]July 2017'!$E$10:$AW$87,MATCH($A71,'[8]July 2017'!$A$10:$A$87,0),R$47)</f>
        <v>190433</v>
      </c>
      <c r="S71" s="20">
        <f>INDEX('[8]July 2017'!$E$10:$AW$87,MATCH($A71,'[8]July 2017'!$A$10:$A$87,0),S$47)</f>
        <v>1840753</v>
      </c>
      <c r="T71" s="20">
        <f>INDEX('[8]July 2017'!$E$10:$AW$87,MATCH($A71,'[8]July 2017'!$A$10:$A$87,0),T$47)</f>
        <v>2438.2600000000002</v>
      </c>
      <c r="U71" s="20">
        <f>INDEX('[8]July 2017'!$E$10:$AW$87,MATCH($A71,'[8]July 2017'!$A$10:$A$87,0),U$47)</f>
        <v>3700.51</v>
      </c>
      <c r="V71" s="20">
        <f>INDEX('[8]July 2017'!$E$10:$AW$87,MATCH($A71,'[8]July 2017'!$A$10:$A$87,0),V$47)</f>
        <v>5006.87</v>
      </c>
      <c r="W71" s="20">
        <f>INDEX('[8]July 2017'!$E$10:$AW$87,MATCH($A71,'[8]July 2017'!$A$10:$A$87,0),W$47)</f>
        <v>5169.9399999999996</v>
      </c>
      <c r="X71" s="20">
        <f>INDEX('[8]July 2017'!$E$10:$AW$87,MATCH($A71,'[8]July 2017'!$A$10:$A$87,0),X$47)</f>
        <v>3704.31</v>
      </c>
      <c r="Y71" s="20">
        <f>INDEX('[8]July 2017'!$E$10:$AW$87,MATCH($A71,'[8]July 2017'!$A$10:$A$87,0),Y$47)</f>
        <v>4664.72</v>
      </c>
      <c r="Z71" s="20">
        <f>INDEX('[8]July 2017'!$E$10:$AW$87,MATCH($A71,'[8]July 2017'!$A$10:$A$87,0),Z$47)</f>
        <v>5044.01</v>
      </c>
      <c r="AA71" s="20">
        <f>INDEX('[8]July 2017'!$E$10:$AW$87,MATCH($A71,'[8]July 2017'!$A$10:$A$87,0),AA$47)</f>
        <v>3819.5</v>
      </c>
      <c r="AB71" s="20">
        <f>INDEX('[8]July 2017'!$E$10:$AW$87,MATCH($A71,'[8]July 2017'!$A$10:$A$87,0),AB$47)</f>
        <v>3637.94</v>
      </c>
      <c r="AC71" s="20">
        <f t="shared" si="5"/>
        <v>13.047894258040349</v>
      </c>
      <c r="AD71" s="20">
        <f t="shared" si="6"/>
        <v>27.838035056044536</v>
      </c>
      <c r="AE71" s="20">
        <f t="shared" si="7"/>
        <v>24.475094099819135</v>
      </c>
      <c r="AF71" s="20">
        <f t="shared" si="8"/>
        <v>29.077277840269961</v>
      </c>
      <c r="AG71" s="20">
        <f t="shared" si="9"/>
        <v>11.838260202614169</v>
      </c>
      <c r="AH71" s="20">
        <f t="shared" si="10"/>
        <v>18.933030278431691</v>
      </c>
      <c r="AI71" s="20">
        <f t="shared" si="11"/>
        <v>30.709345509893456</v>
      </c>
      <c r="AJ71" s="20">
        <f t="shared" si="12"/>
        <v>16.414542954144999</v>
      </c>
      <c r="AK71" s="20">
        <f t="shared" si="13"/>
        <v>20.231008786564342</v>
      </c>
      <c r="AL71" s="20">
        <f>INDEX('[8]July 2017'!$E$10:$AW$87,MATCH($A71,'[8]July 2017'!$A$10:$A$87,0),AL$47)</f>
        <v>186.87</v>
      </c>
      <c r="AM71" s="20">
        <f>INDEX('[8]July 2017'!$E$10:$AW$87,MATCH($A71,'[8]July 2017'!$A$10:$A$87,0),AM$47)</f>
        <v>132.93</v>
      </c>
      <c r="AN71" s="20">
        <f>INDEX('[8]July 2017'!$E$10:$AW$87,MATCH($A71,'[8]July 2017'!$A$10:$A$87,0),AN$47)</f>
        <v>204.57</v>
      </c>
      <c r="AO71" s="20">
        <f>INDEX('[8]July 2017'!$E$10:$AW$87,MATCH($A71,'[8]July 2017'!$A$10:$A$87,0),AO$47)</f>
        <v>177.8</v>
      </c>
      <c r="AP71" s="20">
        <f>INDEX('[8]July 2017'!$E$10:$AW$87,MATCH($A71,'[8]July 2017'!$A$10:$A$87,0),AP$47)</f>
        <v>312.91000000000003</v>
      </c>
      <c r="AQ71" s="20">
        <f>INDEX('[8]July 2017'!$E$10:$AW$87,MATCH($A71,'[8]July 2017'!$A$10:$A$87,0),AQ$47)</f>
        <v>246.38</v>
      </c>
      <c r="AR71" s="20">
        <f>INDEX('[8]July 2017'!$E$10:$AW$87,MATCH($A71,'[8]July 2017'!$A$10:$A$87,0),AR$47)</f>
        <v>164.25</v>
      </c>
      <c r="AS71" s="20">
        <f>INDEX('[8]July 2017'!$E$10:$AW$87,MATCH($A71,'[8]July 2017'!$A$10:$A$87,0),AS$47)</f>
        <v>232.69</v>
      </c>
      <c r="AT71" s="20">
        <f>INDEX('[8]July 2017'!$E$10:$AW$87,MATCH($A71,'[8]July 2017'!$A$10:$A$87,0),AT$47)</f>
        <v>179.82</v>
      </c>
    </row>
    <row r="72" spans="1:46">
      <c r="A72" s="21">
        <f t="shared" si="4"/>
        <v>38047</v>
      </c>
      <c r="B72" s="20">
        <f>INDEX('[8]July 2017'!$E$10:$AW$87,MATCH($A72,'[8]July 2017'!$A$10:$A$87,0),B$47)/1000000</f>
        <v>1706.2756409799999</v>
      </c>
      <c r="C72" s="20">
        <f>INDEX('[8]July 2017'!$E$10:$AW$87,MATCH($A72,'[8]July 2017'!$A$10:$A$87,0),C$47)/1000000</f>
        <v>126.28432068000001</v>
      </c>
      <c r="D72" s="20">
        <f>INDEX('[8]July 2017'!$E$10:$AW$87,MATCH($A72,'[8]July 2017'!$A$10:$A$87,0),D$47)/1000000</f>
        <v>235.87875072999998</v>
      </c>
      <c r="E72" s="20">
        <f>INDEX('[8]July 2017'!$E$10:$AW$87,MATCH($A72,'[8]July 2017'!$A$10:$A$87,0),E$47)/1000000</f>
        <v>252.22926866</v>
      </c>
      <c r="F72" s="20">
        <f>INDEX('[8]July 2017'!$E$10:$AW$87,MATCH($A72,'[8]July 2017'!$A$10:$A$87,0),F$47)/1000000</f>
        <v>538.92352552</v>
      </c>
      <c r="G72" s="20">
        <f>INDEX('[8]July 2017'!$E$10:$AW$87,MATCH($A72,'[8]July 2017'!$A$10:$A$87,0),G$47)/1000000</f>
        <v>397.71001688999996</v>
      </c>
      <c r="H72" s="20">
        <f>INDEX('[8]July 2017'!$E$10:$AW$87,MATCH($A72,'[8]July 2017'!$A$10:$A$87,0),H$47)/1000000</f>
        <v>1280.61317669</v>
      </c>
      <c r="I72" s="20">
        <f>INDEX('[8]July 2017'!$E$10:$AW$87,MATCH($A72,'[8]July 2017'!$A$10:$A$87,0),I$47)/1000000</f>
        <v>654.30885009000008</v>
      </c>
      <c r="J72" s="20">
        <f>INDEX('[8]July 2017'!$E$10:$AW$87,MATCH($A72,'[8]July 2017'!$A$10:$A$87,0),J$47)/1000000</f>
        <v>6828.39268507</v>
      </c>
      <c r="K72" s="20">
        <f>INDEX('[8]July 2017'!$E$10:$AW$87,MATCH($A72,'[8]July 2017'!$A$10:$A$87,0),K$47)</f>
        <v>680283</v>
      </c>
      <c r="L72" s="20">
        <f>INDEX('[8]July 2017'!$E$10:$AW$87,MATCH($A72,'[8]July 2017'!$A$10:$A$87,0),L$47)</f>
        <v>37148</v>
      </c>
      <c r="M72" s="20">
        <f>INDEX('[8]July 2017'!$E$10:$AW$87,MATCH($A72,'[8]July 2017'!$A$10:$A$87,0),M$47)</f>
        <v>55084</v>
      </c>
      <c r="N72" s="20">
        <f>INDEX('[8]July 2017'!$E$10:$AW$87,MATCH($A72,'[8]July 2017'!$A$10:$A$87,0),N$47)</f>
        <v>53290</v>
      </c>
      <c r="O72" s="20">
        <f>INDEX('[8]July 2017'!$E$10:$AW$87,MATCH($A72,'[8]July 2017'!$A$10:$A$87,0),O$47)</f>
        <v>132124</v>
      </c>
      <c r="P72" s="20">
        <f>INDEX('[8]July 2017'!$E$10:$AW$87,MATCH($A72,'[8]July 2017'!$A$10:$A$87,0),P$47)</f>
        <v>91686</v>
      </c>
      <c r="Q72" s="20">
        <f>INDEX('[8]July 2017'!$E$10:$AW$87,MATCH($A72,'[8]July 2017'!$A$10:$A$87,0),Q$47)</f>
        <v>256348</v>
      </c>
      <c r="R72" s="20">
        <f>INDEX('[8]July 2017'!$E$10:$AW$87,MATCH($A72,'[8]July 2017'!$A$10:$A$87,0),R$47)</f>
        <v>188352</v>
      </c>
      <c r="S72" s="20">
        <f>INDEX('[8]July 2017'!$E$10:$AW$87,MATCH($A72,'[8]July 2017'!$A$10:$A$87,0),S$47)</f>
        <v>1911697</v>
      </c>
      <c r="T72" s="20">
        <f>INDEX('[8]July 2017'!$E$10:$AW$87,MATCH($A72,'[8]July 2017'!$A$10:$A$87,0),T$47)</f>
        <v>2508.1799999999998</v>
      </c>
      <c r="U72" s="20">
        <f>INDEX('[8]July 2017'!$E$10:$AW$87,MATCH($A72,'[8]July 2017'!$A$10:$A$87,0),U$47)</f>
        <v>3399.5</v>
      </c>
      <c r="V72" s="20">
        <f>INDEX('[8]July 2017'!$E$10:$AW$87,MATCH($A72,'[8]July 2017'!$A$10:$A$87,0),V$47)</f>
        <v>4282.1899999999996</v>
      </c>
      <c r="W72" s="20">
        <f>INDEX('[8]July 2017'!$E$10:$AW$87,MATCH($A72,'[8]July 2017'!$A$10:$A$87,0),W$47)</f>
        <v>4733.16</v>
      </c>
      <c r="X72" s="20">
        <f>INDEX('[8]July 2017'!$E$10:$AW$87,MATCH($A72,'[8]July 2017'!$A$10:$A$87,0),X$47)</f>
        <v>4078.92</v>
      </c>
      <c r="Y72" s="20">
        <f>INDEX('[8]July 2017'!$E$10:$AW$87,MATCH($A72,'[8]July 2017'!$A$10:$A$87,0),Y$47)</f>
        <v>4337.75</v>
      </c>
      <c r="Z72" s="20">
        <f>INDEX('[8]July 2017'!$E$10:$AW$87,MATCH($A72,'[8]July 2017'!$A$10:$A$87,0),Z$47)</f>
        <v>4995.6099999999997</v>
      </c>
      <c r="AA72" s="20">
        <f>INDEX('[8]July 2017'!$E$10:$AW$87,MATCH($A72,'[8]July 2017'!$A$10:$A$87,0),AA$47)</f>
        <v>3473.86</v>
      </c>
      <c r="AB72" s="20">
        <f>INDEX('[8]July 2017'!$E$10:$AW$87,MATCH($A72,'[8]July 2017'!$A$10:$A$87,0),AB$47)</f>
        <v>3571.9</v>
      </c>
      <c r="AC72" s="20">
        <f t="shared" si="5"/>
        <v>13.603319232020826</v>
      </c>
      <c r="AD72" s="20">
        <f t="shared" si="6"/>
        <v>25.058970956803776</v>
      </c>
      <c r="AE72" s="20">
        <f t="shared" si="7"/>
        <v>24.925436554132709</v>
      </c>
      <c r="AF72" s="20">
        <f t="shared" si="8"/>
        <v>28.931295843520783</v>
      </c>
      <c r="AG72" s="20">
        <f t="shared" si="9"/>
        <v>12.730314284822571</v>
      </c>
      <c r="AH72" s="20">
        <f t="shared" si="10"/>
        <v>15.223914645702452</v>
      </c>
      <c r="AI72" s="20">
        <f t="shared" si="11"/>
        <v>29.665142517814726</v>
      </c>
      <c r="AJ72" s="20">
        <f t="shared" si="12"/>
        <v>17.264847671586899</v>
      </c>
      <c r="AK72" s="20">
        <f t="shared" si="13"/>
        <v>20.159724573879672</v>
      </c>
      <c r="AL72" s="20">
        <f>INDEX('[8]July 2017'!$E$10:$AW$87,MATCH($A72,'[8]July 2017'!$A$10:$A$87,0),AL$47)</f>
        <v>184.38</v>
      </c>
      <c r="AM72" s="20">
        <f>INDEX('[8]July 2017'!$E$10:$AW$87,MATCH($A72,'[8]July 2017'!$A$10:$A$87,0),AM$47)</f>
        <v>135.66</v>
      </c>
      <c r="AN72" s="20">
        <f>INDEX('[8]July 2017'!$E$10:$AW$87,MATCH($A72,'[8]July 2017'!$A$10:$A$87,0),AN$47)</f>
        <v>171.8</v>
      </c>
      <c r="AO72" s="20">
        <f>INDEX('[8]July 2017'!$E$10:$AW$87,MATCH($A72,'[8]July 2017'!$A$10:$A$87,0),AO$47)</f>
        <v>163.6</v>
      </c>
      <c r="AP72" s="20">
        <f>INDEX('[8]July 2017'!$E$10:$AW$87,MATCH($A72,'[8]July 2017'!$A$10:$A$87,0),AP$47)</f>
        <v>320.41000000000003</v>
      </c>
      <c r="AQ72" s="20">
        <f>INDEX('[8]July 2017'!$E$10:$AW$87,MATCH($A72,'[8]July 2017'!$A$10:$A$87,0),AQ$47)</f>
        <v>284.93</v>
      </c>
      <c r="AR72" s="20">
        <f>INDEX('[8]July 2017'!$E$10:$AW$87,MATCH($A72,'[8]July 2017'!$A$10:$A$87,0),AR$47)</f>
        <v>168.4</v>
      </c>
      <c r="AS72" s="20">
        <f>INDEX('[8]July 2017'!$E$10:$AW$87,MATCH($A72,'[8]July 2017'!$A$10:$A$87,0),AS$47)</f>
        <v>201.21</v>
      </c>
      <c r="AT72" s="20">
        <f>INDEX('[8]July 2017'!$E$10:$AW$87,MATCH($A72,'[8]July 2017'!$A$10:$A$87,0),AT$47)</f>
        <v>177.18</v>
      </c>
    </row>
    <row r="73" spans="1:46">
      <c r="A73" s="21">
        <f t="shared" si="4"/>
        <v>38139</v>
      </c>
      <c r="B73" s="20">
        <f>INDEX('[8]July 2017'!$E$10:$AW$87,MATCH($A73,'[8]July 2017'!$A$10:$A$87,0),B$47)/1000000</f>
        <v>1769.9049784700001</v>
      </c>
      <c r="C73" s="20">
        <f>INDEX('[8]July 2017'!$E$10:$AW$87,MATCH($A73,'[8]July 2017'!$A$10:$A$87,0),C$47)/1000000</f>
        <v>140.7006615</v>
      </c>
      <c r="D73" s="20">
        <f>INDEX('[8]July 2017'!$E$10:$AW$87,MATCH($A73,'[8]July 2017'!$A$10:$A$87,0),D$47)/1000000</f>
        <v>263.09884005999999</v>
      </c>
      <c r="E73" s="20">
        <f>INDEX('[8]July 2017'!$E$10:$AW$87,MATCH($A73,'[8]July 2017'!$A$10:$A$87,0),E$47)/1000000</f>
        <v>243.53196226</v>
      </c>
      <c r="F73" s="20">
        <f>INDEX('[8]July 2017'!$E$10:$AW$87,MATCH($A73,'[8]July 2017'!$A$10:$A$87,0),F$47)/1000000</f>
        <v>588.41466382999999</v>
      </c>
      <c r="G73" s="20">
        <f>INDEX('[8]July 2017'!$E$10:$AW$87,MATCH($A73,'[8]July 2017'!$A$10:$A$87,0),G$47)/1000000</f>
        <v>424.10445256000003</v>
      </c>
      <c r="H73" s="20">
        <f>INDEX('[8]July 2017'!$E$10:$AW$87,MATCH($A73,'[8]July 2017'!$A$10:$A$87,0),H$47)/1000000</f>
        <v>1290.9202567100001</v>
      </c>
      <c r="I73" s="20">
        <f>INDEX('[8]July 2017'!$E$10:$AW$87,MATCH($A73,'[8]July 2017'!$A$10:$A$87,0),I$47)/1000000</f>
        <v>700.48284190999993</v>
      </c>
      <c r="J73" s="20">
        <f>INDEX('[8]July 2017'!$E$10:$AW$87,MATCH($A73,'[8]July 2017'!$A$10:$A$87,0),J$47)/1000000</f>
        <v>7107.5588954200002</v>
      </c>
      <c r="K73" s="20">
        <f>INDEX('[8]July 2017'!$E$10:$AW$87,MATCH($A73,'[8]July 2017'!$A$10:$A$87,0),K$47)</f>
        <v>715456</v>
      </c>
      <c r="L73" s="20">
        <f>INDEX('[8]July 2017'!$E$10:$AW$87,MATCH($A73,'[8]July 2017'!$A$10:$A$87,0),L$47)</f>
        <v>38388</v>
      </c>
      <c r="M73" s="20">
        <f>INDEX('[8]July 2017'!$E$10:$AW$87,MATCH($A73,'[8]July 2017'!$A$10:$A$87,0),M$47)</f>
        <v>66315</v>
      </c>
      <c r="N73" s="20">
        <f>INDEX('[8]July 2017'!$E$10:$AW$87,MATCH($A73,'[8]July 2017'!$A$10:$A$87,0),N$47)</f>
        <v>53938</v>
      </c>
      <c r="O73" s="20">
        <f>INDEX('[8]July 2017'!$E$10:$AW$87,MATCH($A73,'[8]July 2017'!$A$10:$A$87,0),O$47)</f>
        <v>142164</v>
      </c>
      <c r="P73" s="20">
        <f>INDEX('[8]July 2017'!$E$10:$AW$87,MATCH($A73,'[8]July 2017'!$A$10:$A$87,0),P$47)</f>
        <v>97516</v>
      </c>
      <c r="Q73" s="20">
        <f>INDEX('[8]July 2017'!$E$10:$AW$87,MATCH($A73,'[8]July 2017'!$A$10:$A$87,0),Q$47)</f>
        <v>262188</v>
      </c>
      <c r="R73" s="20">
        <f>INDEX('[8]July 2017'!$E$10:$AW$87,MATCH($A73,'[8]July 2017'!$A$10:$A$87,0),R$47)</f>
        <v>191473</v>
      </c>
      <c r="S73" s="20">
        <f>INDEX('[8]July 2017'!$E$10:$AW$87,MATCH($A73,'[8]July 2017'!$A$10:$A$87,0),S$47)</f>
        <v>2003620</v>
      </c>
      <c r="T73" s="20">
        <f>INDEX('[8]July 2017'!$E$10:$AW$87,MATCH($A73,'[8]July 2017'!$A$10:$A$87,0),T$47)</f>
        <v>2473.8200000000002</v>
      </c>
      <c r="U73" s="20">
        <f>INDEX('[8]July 2017'!$E$10:$AW$87,MATCH($A73,'[8]July 2017'!$A$10:$A$87,0),U$47)</f>
        <v>3665.22</v>
      </c>
      <c r="V73" s="20">
        <f>INDEX('[8]July 2017'!$E$10:$AW$87,MATCH($A73,'[8]July 2017'!$A$10:$A$87,0),V$47)</f>
        <v>3967.39</v>
      </c>
      <c r="W73" s="20">
        <f>INDEX('[8]July 2017'!$E$10:$AW$87,MATCH($A73,'[8]July 2017'!$A$10:$A$87,0),W$47)</f>
        <v>4515.04</v>
      </c>
      <c r="X73" s="20">
        <f>INDEX('[8]July 2017'!$E$10:$AW$87,MATCH($A73,'[8]July 2017'!$A$10:$A$87,0),X$47)</f>
        <v>4138.9799999999996</v>
      </c>
      <c r="Y73" s="20">
        <f>INDEX('[8]July 2017'!$E$10:$AW$87,MATCH($A73,'[8]July 2017'!$A$10:$A$87,0),Y$47)</f>
        <v>4349.09</v>
      </c>
      <c r="Z73" s="20">
        <f>INDEX('[8]July 2017'!$E$10:$AW$87,MATCH($A73,'[8]July 2017'!$A$10:$A$87,0),Z$47)</f>
        <v>4923.6499999999996</v>
      </c>
      <c r="AA73" s="20">
        <f>INDEX('[8]July 2017'!$E$10:$AW$87,MATCH($A73,'[8]July 2017'!$A$10:$A$87,0),AA$47)</f>
        <v>3658.38</v>
      </c>
      <c r="AB73" s="20">
        <f>INDEX('[8]July 2017'!$E$10:$AW$87,MATCH($A73,'[8]July 2017'!$A$10:$A$87,0),AB$47)</f>
        <v>3547.36</v>
      </c>
      <c r="AC73" s="20">
        <f t="shared" si="5"/>
        <v>13.860488570147917</v>
      </c>
      <c r="AD73" s="20">
        <f t="shared" si="6"/>
        <v>28.882742316784867</v>
      </c>
      <c r="AE73" s="20">
        <f t="shared" si="7"/>
        <v>19.436556927297666</v>
      </c>
      <c r="AF73" s="20">
        <f t="shared" si="8"/>
        <v>28.453743382908996</v>
      </c>
      <c r="AG73" s="20">
        <f t="shared" si="9"/>
        <v>11.683782639378968</v>
      </c>
      <c r="AH73" s="20">
        <f t="shared" si="10"/>
        <v>14.809445976776654</v>
      </c>
      <c r="AI73" s="20">
        <f t="shared" si="11"/>
        <v>30.939110217418627</v>
      </c>
      <c r="AJ73" s="20">
        <f t="shared" si="12"/>
        <v>17.272804532577904</v>
      </c>
      <c r="AK73" s="20">
        <f t="shared" si="13"/>
        <v>20.32172318973419</v>
      </c>
      <c r="AL73" s="20">
        <f>INDEX('[8]July 2017'!$E$10:$AW$87,MATCH($A73,'[8]July 2017'!$A$10:$A$87,0),AL$47)</f>
        <v>178.48</v>
      </c>
      <c r="AM73" s="20">
        <f>INDEX('[8]July 2017'!$E$10:$AW$87,MATCH($A73,'[8]July 2017'!$A$10:$A$87,0),AM$47)</f>
        <v>126.9</v>
      </c>
      <c r="AN73" s="20">
        <f>INDEX('[8]July 2017'!$E$10:$AW$87,MATCH($A73,'[8]July 2017'!$A$10:$A$87,0),AN$47)</f>
        <v>204.12</v>
      </c>
      <c r="AO73" s="20">
        <f>INDEX('[8]July 2017'!$E$10:$AW$87,MATCH($A73,'[8]July 2017'!$A$10:$A$87,0),AO$47)</f>
        <v>158.68</v>
      </c>
      <c r="AP73" s="20">
        <f>INDEX('[8]July 2017'!$E$10:$AW$87,MATCH($A73,'[8]July 2017'!$A$10:$A$87,0),AP$47)</f>
        <v>354.25</v>
      </c>
      <c r="AQ73" s="20">
        <f>INDEX('[8]July 2017'!$E$10:$AW$87,MATCH($A73,'[8]July 2017'!$A$10:$A$87,0),AQ$47)</f>
        <v>293.67</v>
      </c>
      <c r="AR73" s="20">
        <f>INDEX('[8]July 2017'!$E$10:$AW$87,MATCH($A73,'[8]July 2017'!$A$10:$A$87,0),AR$47)</f>
        <v>159.13999999999999</v>
      </c>
      <c r="AS73" s="20">
        <f>INDEX('[8]July 2017'!$E$10:$AW$87,MATCH($A73,'[8]July 2017'!$A$10:$A$87,0),AS$47)</f>
        <v>211.8</v>
      </c>
      <c r="AT73" s="20">
        <f>INDEX('[8]July 2017'!$E$10:$AW$87,MATCH($A73,'[8]July 2017'!$A$10:$A$87,0),AT$47)</f>
        <v>174.56</v>
      </c>
    </row>
    <row r="74" spans="1:46">
      <c r="A74" s="21">
        <f t="shared" si="4"/>
        <v>38231</v>
      </c>
      <c r="B74" s="20">
        <f>INDEX('[8]July 2017'!$E$10:$AW$87,MATCH($A74,'[8]July 2017'!$A$10:$A$87,0),B$47)/1000000</f>
        <v>1859.07449075</v>
      </c>
      <c r="C74" s="20">
        <f>INDEX('[8]July 2017'!$E$10:$AW$87,MATCH($A74,'[8]July 2017'!$A$10:$A$87,0),C$47)/1000000</f>
        <v>135.85129612</v>
      </c>
      <c r="D74" s="20">
        <f>INDEX('[8]July 2017'!$E$10:$AW$87,MATCH($A74,'[8]July 2017'!$A$10:$A$87,0),D$47)/1000000</f>
        <v>282.11581262999999</v>
      </c>
      <c r="E74" s="20">
        <f>INDEX('[8]July 2017'!$E$10:$AW$87,MATCH($A74,'[8]July 2017'!$A$10:$A$87,0),E$47)/1000000</f>
        <v>239.9853985</v>
      </c>
      <c r="F74" s="20">
        <f>INDEX('[8]July 2017'!$E$10:$AW$87,MATCH($A74,'[8]July 2017'!$A$10:$A$87,0),F$47)/1000000</f>
        <v>560.56533661000003</v>
      </c>
      <c r="G74" s="20">
        <f>INDEX('[8]July 2017'!$E$10:$AW$87,MATCH($A74,'[8]July 2017'!$A$10:$A$87,0),G$47)/1000000</f>
        <v>347.83382231000002</v>
      </c>
      <c r="H74" s="20">
        <f>INDEX('[8]July 2017'!$E$10:$AW$87,MATCH($A74,'[8]July 2017'!$A$10:$A$87,0),H$47)/1000000</f>
        <v>1286.7716179700001</v>
      </c>
      <c r="I74" s="20">
        <f>INDEX('[8]July 2017'!$E$10:$AW$87,MATCH($A74,'[8]July 2017'!$A$10:$A$87,0),I$47)/1000000</f>
        <v>709.24621696999998</v>
      </c>
      <c r="J74" s="20">
        <f>INDEX('[8]July 2017'!$E$10:$AW$87,MATCH($A74,'[8]July 2017'!$A$10:$A$87,0),J$47)/1000000</f>
        <v>7122.8837351400007</v>
      </c>
      <c r="K74" s="20">
        <f>INDEX('[8]July 2017'!$E$10:$AW$87,MATCH($A74,'[8]July 2017'!$A$10:$A$87,0),K$47)</f>
        <v>746640</v>
      </c>
      <c r="L74" s="20">
        <f>INDEX('[8]July 2017'!$E$10:$AW$87,MATCH($A74,'[8]July 2017'!$A$10:$A$87,0),L$47)</f>
        <v>38181</v>
      </c>
      <c r="M74" s="20">
        <f>INDEX('[8]July 2017'!$E$10:$AW$87,MATCH($A74,'[8]July 2017'!$A$10:$A$87,0),M$47)</f>
        <v>71342</v>
      </c>
      <c r="N74" s="20">
        <f>INDEX('[8]July 2017'!$E$10:$AW$87,MATCH($A74,'[8]July 2017'!$A$10:$A$87,0),N$47)</f>
        <v>54252</v>
      </c>
      <c r="O74" s="20">
        <f>INDEX('[8]July 2017'!$E$10:$AW$87,MATCH($A74,'[8]July 2017'!$A$10:$A$87,0),O$47)</f>
        <v>142680</v>
      </c>
      <c r="P74" s="20">
        <f>INDEX('[8]July 2017'!$E$10:$AW$87,MATCH($A74,'[8]July 2017'!$A$10:$A$87,0),P$47)</f>
        <v>94110</v>
      </c>
      <c r="Q74" s="20">
        <f>INDEX('[8]July 2017'!$E$10:$AW$87,MATCH($A74,'[8]July 2017'!$A$10:$A$87,0),Q$47)</f>
        <v>261926</v>
      </c>
      <c r="R74" s="20">
        <f>INDEX('[8]July 2017'!$E$10:$AW$87,MATCH($A74,'[8]July 2017'!$A$10:$A$87,0),R$47)</f>
        <v>192592</v>
      </c>
      <c r="S74" s="20">
        <f>INDEX('[8]July 2017'!$E$10:$AW$87,MATCH($A74,'[8]July 2017'!$A$10:$A$87,0),S$47)</f>
        <v>2047085</v>
      </c>
      <c r="T74" s="20">
        <f>INDEX('[8]July 2017'!$E$10:$AW$87,MATCH($A74,'[8]July 2017'!$A$10:$A$87,0),T$47)</f>
        <v>2489.92</v>
      </c>
      <c r="U74" s="20">
        <f>INDEX('[8]July 2017'!$E$10:$AW$87,MATCH($A74,'[8]July 2017'!$A$10:$A$87,0),U$47)</f>
        <v>3558.07</v>
      </c>
      <c r="V74" s="20">
        <f>INDEX('[8]July 2017'!$E$10:$AW$87,MATCH($A74,'[8]July 2017'!$A$10:$A$87,0),V$47)</f>
        <v>3954.4</v>
      </c>
      <c r="W74" s="20">
        <f>INDEX('[8]July 2017'!$E$10:$AW$87,MATCH($A74,'[8]July 2017'!$A$10:$A$87,0),W$47)</f>
        <v>4423.5200000000004</v>
      </c>
      <c r="X74" s="20">
        <f>INDEX('[8]July 2017'!$E$10:$AW$87,MATCH($A74,'[8]July 2017'!$A$10:$A$87,0),X$47)</f>
        <v>3928.84</v>
      </c>
      <c r="Y74" s="20">
        <f>INDEX('[8]July 2017'!$E$10:$AW$87,MATCH($A74,'[8]July 2017'!$A$10:$A$87,0),Y$47)</f>
        <v>3696.04</v>
      </c>
      <c r="Z74" s="20">
        <f>INDEX('[8]July 2017'!$E$10:$AW$87,MATCH($A74,'[8]July 2017'!$A$10:$A$87,0),Z$47)</f>
        <v>4912.7299999999996</v>
      </c>
      <c r="AA74" s="20">
        <f>INDEX('[8]July 2017'!$E$10:$AW$87,MATCH($A74,'[8]July 2017'!$A$10:$A$87,0),AA$47)</f>
        <v>3682.65</v>
      </c>
      <c r="AB74" s="20">
        <f>INDEX('[8]July 2017'!$E$10:$AW$87,MATCH($A74,'[8]July 2017'!$A$10:$A$87,0),AB$47)</f>
        <v>3479.53</v>
      </c>
      <c r="AC74" s="20">
        <f t="shared" si="5"/>
        <v>13.044425817267394</v>
      </c>
      <c r="AD74" s="20">
        <f t="shared" si="6"/>
        <v>26.877700558996828</v>
      </c>
      <c r="AE74" s="20">
        <f t="shared" si="7"/>
        <v>19.480762599142814</v>
      </c>
      <c r="AF74" s="20">
        <f t="shared" si="8"/>
        <v>31.085874912157415</v>
      </c>
      <c r="AG74" s="20">
        <f t="shared" si="9"/>
        <v>11.783809723763534</v>
      </c>
      <c r="AH74" s="20">
        <f t="shared" si="10"/>
        <v>13.085643476721543</v>
      </c>
      <c r="AI74" s="20">
        <f t="shared" si="11"/>
        <v>30.3161369947547</v>
      </c>
      <c r="AJ74" s="20">
        <f t="shared" si="12"/>
        <v>16.840360343881471</v>
      </c>
      <c r="AK74" s="20">
        <f t="shared" si="13"/>
        <v>19.733057335677422</v>
      </c>
      <c r="AL74" s="20">
        <f>INDEX('[8]July 2017'!$E$10:$AW$87,MATCH($A74,'[8]July 2017'!$A$10:$A$87,0),AL$47)</f>
        <v>190.88</v>
      </c>
      <c r="AM74" s="20">
        <f>INDEX('[8]July 2017'!$E$10:$AW$87,MATCH($A74,'[8]July 2017'!$A$10:$A$87,0),AM$47)</f>
        <v>132.38</v>
      </c>
      <c r="AN74" s="20">
        <f>INDEX('[8]July 2017'!$E$10:$AW$87,MATCH($A74,'[8]July 2017'!$A$10:$A$87,0),AN$47)</f>
        <v>202.99</v>
      </c>
      <c r="AO74" s="20">
        <f>INDEX('[8]July 2017'!$E$10:$AW$87,MATCH($A74,'[8]July 2017'!$A$10:$A$87,0),AO$47)</f>
        <v>142.30000000000001</v>
      </c>
      <c r="AP74" s="20">
        <f>INDEX('[8]July 2017'!$E$10:$AW$87,MATCH($A74,'[8]July 2017'!$A$10:$A$87,0),AP$47)</f>
        <v>333.41</v>
      </c>
      <c r="AQ74" s="20">
        <f>INDEX('[8]July 2017'!$E$10:$AW$87,MATCH($A74,'[8]July 2017'!$A$10:$A$87,0),AQ$47)</f>
        <v>282.45</v>
      </c>
      <c r="AR74" s="20">
        <f>INDEX('[8]July 2017'!$E$10:$AW$87,MATCH($A74,'[8]July 2017'!$A$10:$A$87,0),AR$47)</f>
        <v>162.05000000000001</v>
      </c>
      <c r="AS74" s="20">
        <f>INDEX('[8]July 2017'!$E$10:$AW$87,MATCH($A74,'[8]July 2017'!$A$10:$A$87,0),AS$47)</f>
        <v>218.68</v>
      </c>
      <c r="AT74" s="20">
        <f>INDEX('[8]July 2017'!$E$10:$AW$87,MATCH($A74,'[8]July 2017'!$A$10:$A$87,0),AT$47)</f>
        <v>176.33</v>
      </c>
    </row>
    <row r="75" spans="1:46">
      <c r="A75" s="21">
        <f t="shared" si="4"/>
        <v>38322</v>
      </c>
      <c r="B75" s="20">
        <f>INDEX('[8]July 2017'!$E$10:$AW$87,MATCH($A75,'[8]July 2017'!$A$10:$A$87,0),B$47)/1000000</f>
        <v>1835.5716205599999</v>
      </c>
      <c r="C75" s="20">
        <f>INDEX('[8]July 2017'!$E$10:$AW$87,MATCH($A75,'[8]July 2017'!$A$10:$A$87,0),C$47)/1000000</f>
        <v>138.33764483000002</v>
      </c>
      <c r="D75" s="20">
        <f>INDEX('[8]July 2017'!$E$10:$AW$87,MATCH($A75,'[8]July 2017'!$A$10:$A$87,0),D$47)/1000000</f>
        <v>276.96700169999997</v>
      </c>
      <c r="E75" s="20">
        <f>INDEX('[8]July 2017'!$E$10:$AW$87,MATCH($A75,'[8]July 2017'!$A$10:$A$87,0),E$47)/1000000</f>
        <v>221.85699037999998</v>
      </c>
      <c r="F75" s="20">
        <f>INDEX('[8]July 2017'!$E$10:$AW$87,MATCH($A75,'[8]July 2017'!$A$10:$A$87,0),F$47)/1000000</f>
        <v>555.48886809999999</v>
      </c>
      <c r="G75" s="20">
        <f>INDEX('[8]July 2017'!$E$10:$AW$87,MATCH($A75,'[8]July 2017'!$A$10:$A$87,0),G$47)/1000000</f>
        <v>293.05842476999999</v>
      </c>
      <c r="H75" s="20">
        <f>INDEX('[8]July 2017'!$E$10:$AW$87,MATCH($A75,'[8]July 2017'!$A$10:$A$87,0),H$47)/1000000</f>
        <v>1229.45122339</v>
      </c>
      <c r="I75" s="20">
        <f>INDEX('[8]July 2017'!$E$10:$AW$87,MATCH($A75,'[8]July 2017'!$A$10:$A$87,0),I$47)/1000000</f>
        <v>771.48896796999998</v>
      </c>
      <c r="J75" s="20">
        <f>INDEX('[8]July 2017'!$E$10:$AW$87,MATCH($A75,'[8]July 2017'!$A$10:$A$87,0),J$47)/1000000</f>
        <v>6979.5507457900003</v>
      </c>
      <c r="K75" s="20">
        <f>INDEX('[8]July 2017'!$E$10:$AW$87,MATCH($A75,'[8]July 2017'!$A$10:$A$87,0),K$47)</f>
        <v>767577</v>
      </c>
      <c r="L75" s="20">
        <f>INDEX('[8]July 2017'!$E$10:$AW$87,MATCH($A75,'[8]July 2017'!$A$10:$A$87,0),L$47)</f>
        <v>37422</v>
      </c>
      <c r="M75" s="20">
        <f>INDEX('[8]July 2017'!$E$10:$AW$87,MATCH($A75,'[8]July 2017'!$A$10:$A$87,0),M$47)</f>
        <v>77090</v>
      </c>
      <c r="N75" s="20">
        <f>INDEX('[8]July 2017'!$E$10:$AW$87,MATCH($A75,'[8]July 2017'!$A$10:$A$87,0),N$47)</f>
        <v>52127</v>
      </c>
      <c r="O75" s="20">
        <f>INDEX('[8]July 2017'!$E$10:$AW$87,MATCH($A75,'[8]July 2017'!$A$10:$A$87,0),O$47)</f>
        <v>145254</v>
      </c>
      <c r="P75" s="20">
        <f>INDEX('[8]July 2017'!$E$10:$AW$87,MATCH($A75,'[8]July 2017'!$A$10:$A$87,0),P$47)</f>
        <v>94814</v>
      </c>
      <c r="Q75" s="20">
        <f>INDEX('[8]July 2017'!$E$10:$AW$87,MATCH($A75,'[8]July 2017'!$A$10:$A$87,0),Q$47)</f>
        <v>263045</v>
      </c>
      <c r="R75" s="20">
        <f>INDEX('[8]July 2017'!$E$10:$AW$87,MATCH($A75,'[8]July 2017'!$A$10:$A$87,0),R$47)</f>
        <v>191457</v>
      </c>
      <c r="S75" s="20">
        <f>INDEX('[8]July 2017'!$E$10:$AW$87,MATCH($A75,'[8]July 2017'!$A$10:$A$87,0),S$47)</f>
        <v>2086172</v>
      </c>
      <c r="T75" s="20">
        <f>INDEX('[8]July 2017'!$E$10:$AW$87,MATCH($A75,'[8]July 2017'!$A$10:$A$87,0),T$47)</f>
        <v>2391.39</v>
      </c>
      <c r="U75" s="20">
        <f>INDEX('[8]July 2017'!$E$10:$AW$87,MATCH($A75,'[8]July 2017'!$A$10:$A$87,0),U$47)</f>
        <v>3696.73</v>
      </c>
      <c r="V75" s="20">
        <f>INDEX('[8]July 2017'!$E$10:$AW$87,MATCH($A75,'[8]July 2017'!$A$10:$A$87,0),V$47)</f>
        <v>3592.78</v>
      </c>
      <c r="W75" s="20">
        <f>INDEX('[8]July 2017'!$E$10:$AW$87,MATCH($A75,'[8]July 2017'!$A$10:$A$87,0),W$47)</f>
        <v>4256.0600000000004</v>
      </c>
      <c r="X75" s="20">
        <f>INDEX('[8]July 2017'!$E$10:$AW$87,MATCH($A75,'[8]July 2017'!$A$10:$A$87,0),X$47)</f>
        <v>3824.25</v>
      </c>
      <c r="Y75" s="20">
        <f>INDEX('[8]July 2017'!$E$10:$AW$87,MATCH($A75,'[8]July 2017'!$A$10:$A$87,0),Y$47)</f>
        <v>3090.88</v>
      </c>
      <c r="Z75" s="20">
        <f>INDEX('[8]July 2017'!$E$10:$AW$87,MATCH($A75,'[8]July 2017'!$A$10:$A$87,0),Z$47)</f>
        <v>4673.92</v>
      </c>
      <c r="AA75" s="20">
        <f>INDEX('[8]July 2017'!$E$10:$AW$87,MATCH($A75,'[8]July 2017'!$A$10:$A$87,0),AA$47)</f>
        <v>4029.56</v>
      </c>
      <c r="AB75" s="20">
        <f>INDEX('[8]July 2017'!$E$10:$AW$87,MATCH($A75,'[8]July 2017'!$A$10:$A$87,0),AB$47)</f>
        <v>3345.63</v>
      </c>
      <c r="AC75" s="20">
        <f t="shared" si="5"/>
        <v>13.112128522864349</v>
      </c>
      <c r="AD75" s="20">
        <f t="shared" si="6"/>
        <v>28.79521732357065</v>
      </c>
      <c r="AE75" s="20">
        <f t="shared" si="7"/>
        <v>19.283881702538782</v>
      </c>
      <c r="AF75" s="20">
        <f t="shared" si="8"/>
        <v>30.212678355931001</v>
      </c>
      <c r="AG75" s="20">
        <f t="shared" si="9"/>
        <v>10.67719239467292</v>
      </c>
      <c r="AH75" s="20">
        <f t="shared" si="10"/>
        <v>10.35644161501089</v>
      </c>
      <c r="AI75" s="20">
        <f t="shared" si="11"/>
        <v>30.314697107277208</v>
      </c>
      <c r="AJ75" s="20">
        <f t="shared" si="12"/>
        <v>16.067466804896526</v>
      </c>
      <c r="AK75" s="20">
        <f t="shared" si="13"/>
        <v>19.234391169368749</v>
      </c>
      <c r="AL75" s="20">
        <f>INDEX('[8]July 2017'!$E$10:$AW$87,MATCH($A75,'[8]July 2017'!$A$10:$A$87,0),AL$47)</f>
        <v>182.38</v>
      </c>
      <c r="AM75" s="20">
        <f>INDEX('[8]July 2017'!$E$10:$AW$87,MATCH($A75,'[8]July 2017'!$A$10:$A$87,0),AM$47)</f>
        <v>128.38</v>
      </c>
      <c r="AN75" s="20">
        <f>INDEX('[8]July 2017'!$E$10:$AW$87,MATCH($A75,'[8]July 2017'!$A$10:$A$87,0),AN$47)</f>
        <v>186.31</v>
      </c>
      <c r="AO75" s="20">
        <f>INDEX('[8]July 2017'!$E$10:$AW$87,MATCH($A75,'[8]July 2017'!$A$10:$A$87,0),AO$47)</f>
        <v>140.87</v>
      </c>
      <c r="AP75" s="20">
        <f>INDEX('[8]July 2017'!$E$10:$AW$87,MATCH($A75,'[8]July 2017'!$A$10:$A$87,0),AP$47)</f>
        <v>358.17</v>
      </c>
      <c r="AQ75" s="20">
        <f>INDEX('[8]July 2017'!$E$10:$AW$87,MATCH($A75,'[8]July 2017'!$A$10:$A$87,0),AQ$47)</f>
        <v>298.45</v>
      </c>
      <c r="AR75" s="20">
        <f>INDEX('[8]July 2017'!$E$10:$AW$87,MATCH($A75,'[8]July 2017'!$A$10:$A$87,0),AR$47)</f>
        <v>154.18</v>
      </c>
      <c r="AS75" s="20">
        <f>INDEX('[8]July 2017'!$E$10:$AW$87,MATCH($A75,'[8]July 2017'!$A$10:$A$87,0),AS$47)</f>
        <v>250.79</v>
      </c>
      <c r="AT75" s="20">
        <f>INDEX('[8]July 2017'!$E$10:$AW$87,MATCH($A75,'[8]July 2017'!$A$10:$A$87,0),AT$47)</f>
        <v>173.94</v>
      </c>
    </row>
    <row r="76" spans="1:46">
      <c r="A76" s="21">
        <f t="shared" si="4"/>
        <v>38412</v>
      </c>
      <c r="B76" s="20">
        <f>INDEX('[8]July 2017'!$E$10:$AW$87,MATCH($A76,'[8]July 2017'!$A$10:$A$87,0),B$47)/1000000</f>
        <v>1832.8851725499999</v>
      </c>
      <c r="C76" s="20">
        <f>INDEX('[8]July 2017'!$E$10:$AW$87,MATCH($A76,'[8]July 2017'!$A$10:$A$87,0),C$47)/1000000</f>
        <v>137.37451236000001</v>
      </c>
      <c r="D76" s="20">
        <f>INDEX('[8]July 2017'!$E$10:$AW$87,MATCH($A76,'[8]July 2017'!$A$10:$A$87,0),D$47)/1000000</f>
        <v>282.01567258999995</v>
      </c>
      <c r="E76" s="20">
        <f>INDEX('[8]July 2017'!$E$10:$AW$87,MATCH($A76,'[8]July 2017'!$A$10:$A$87,0),E$47)/1000000</f>
        <v>235.76310642999999</v>
      </c>
      <c r="F76" s="20">
        <f>INDEX('[8]July 2017'!$E$10:$AW$87,MATCH($A76,'[8]July 2017'!$A$10:$A$87,0),F$47)/1000000</f>
        <v>500.67367135000001</v>
      </c>
      <c r="G76" s="20">
        <f>INDEX('[8]July 2017'!$E$10:$AW$87,MATCH($A76,'[8]July 2017'!$A$10:$A$87,0),G$47)/1000000</f>
        <v>302.04894225999999</v>
      </c>
      <c r="H76" s="20">
        <f>INDEX('[8]July 2017'!$E$10:$AW$87,MATCH($A76,'[8]July 2017'!$A$10:$A$87,0),H$47)/1000000</f>
        <v>1262.4338879200002</v>
      </c>
      <c r="I76" s="20">
        <f>INDEX('[8]July 2017'!$E$10:$AW$87,MATCH($A76,'[8]July 2017'!$A$10:$A$87,0),I$47)/1000000</f>
        <v>769.08079803999999</v>
      </c>
      <c r="J76" s="20">
        <f>INDEX('[8]July 2017'!$E$10:$AW$87,MATCH($A76,'[8]July 2017'!$A$10:$A$87,0),J$47)/1000000</f>
        <v>7018.0521983299996</v>
      </c>
      <c r="K76" s="20">
        <f>INDEX('[8]July 2017'!$E$10:$AW$87,MATCH($A76,'[8]July 2017'!$A$10:$A$87,0),K$47)</f>
        <v>787748</v>
      </c>
      <c r="L76" s="20">
        <f>INDEX('[8]July 2017'!$E$10:$AW$87,MATCH($A76,'[8]July 2017'!$A$10:$A$87,0),L$47)</f>
        <v>39066</v>
      </c>
      <c r="M76" s="20">
        <f>INDEX('[8]July 2017'!$E$10:$AW$87,MATCH($A76,'[8]July 2017'!$A$10:$A$87,0),M$47)</f>
        <v>78339</v>
      </c>
      <c r="N76" s="20">
        <f>INDEX('[8]July 2017'!$E$10:$AW$87,MATCH($A76,'[8]July 2017'!$A$10:$A$87,0),N$47)</f>
        <v>51172</v>
      </c>
      <c r="O76" s="20">
        <f>INDEX('[8]July 2017'!$E$10:$AW$87,MATCH($A76,'[8]July 2017'!$A$10:$A$87,0),O$47)</f>
        <v>137900</v>
      </c>
      <c r="P76" s="20">
        <f>INDEX('[8]July 2017'!$E$10:$AW$87,MATCH($A76,'[8]July 2017'!$A$10:$A$87,0),P$47)</f>
        <v>94218</v>
      </c>
      <c r="Q76" s="20">
        <f>INDEX('[8]July 2017'!$E$10:$AW$87,MATCH($A76,'[8]July 2017'!$A$10:$A$87,0),Q$47)</f>
        <v>261264</v>
      </c>
      <c r="R76" s="20">
        <f>INDEX('[8]July 2017'!$E$10:$AW$87,MATCH($A76,'[8]July 2017'!$A$10:$A$87,0),R$47)</f>
        <v>190890</v>
      </c>
      <c r="S76" s="20">
        <f>INDEX('[8]July 2017'!$E$10:$AW$87,MATCH($A76,'[8]July 2017'!$A$10:$A$87,0),S$47)</f>
        <v>2117109</v>
      </c>
      <c r="T76" s="20">
        <f>INDEX('[8]July 2017'!$E$10:$AW$87,MATCH($A76,'[8]July 2017'!$A$10:$A$87,0),T$47)</f>
        <v>2326.7399999999998</v>
      </c>
      <c r="U76" s="20">
        <f>INDEX('[8]July 2017'!$E$10:$AW$87,MATCH($A76,'[8]July 2017'!$A$10:$A$87,0),U$47)</f>
        <v>3516.46</v>
      </c>
      <c r="V76" s="20">
        <f>INDEX('[8]July 2017'!$E$10:$AW$87,MATCH($A76,'[8]July 2017'!$A$10:$A$87,0),V$47)</f>
        <v>3599.93</v>
      </c>
      <c r="W76" s="20">
        <f>INDEX('[8]July 2017'!$E$10:$AW$87,MATCH($A76,'[8]July 2017'!$A$10:$A$87,0),W$47)</f>
        <v>4607.29</v>
      </c>
      <c r="X76" s="20">
        <f>INDEX('[8]July 2017'!$E$10:$AW$87,MATCH($A76,'[8]July 2017'!$A$10:$A$87,0),X$47)</f>
        <v>3630.7</v>
      </c>
      <c r="Y76" s="20">
        <f>INDEX('[8]July 2017'!$E$10:$AW$87,MATCH($A76,'[8]July 2017'!$A$10:$A$87,0),Y$47)</f>
        <v>3205.85</v>
      </c>
      <c r="Z76" s="20">
        <f>INDEX('[8]July 2017'!$E$10:$AW$87,MATCH($A76,'[8]July 2017'!$A$10:$A$87,0),Z$47)</f>
        <v>4832.0200000000004</v>
      </c>
      <c r="AA76" s="20">
        <f>INDEX('[8]July 2017'!$E$10:$AW$87,MATCH($A76,'[8]July 2017'!$A$10:$A$87,0),AA$47)</f>
        <v>4028.93</v>
      </c>
      <c r="AB76" s="20">
        <f>INDEX('[8]July 2017'!$E$10:$AW$87,MATCH($A76,'[8]July 2017'!$A$10:$A$87,0),AB$47)</f>
        <v>3314.92</v>
      </c>
      <c r="AC76" s="20">
        <f t="shared" si="5"/>
        <v>12.334287531806616</v>
      </c>
      <c r="AD76" s="20">
        <f t="shared" si="6"/>
        <v>28.877884536421124</v>
      </c>
      <c r="AE76" s="20">
        <f t="shared" si="7"/>
        <v>16.904254320060105</v>
      </c>
      <c r="AF76" s="20">
        <f t="shared" si="8"/>
        <v>34.423864315600717</v>
      </c>
      <c r="AG76" s="20">
        <f t="shared" si="9"/>
        <v>8.9393081373876644</v>
      </c>
      <c r="AH76" s="20">
        <f t="shared" si="10"/>
        <v>13.902211621856027</v>
      </c>
      <c r="AI76" s="20">
        <f t="shared" si="11"/>
        <v>30.02746706437982</v>
      </c>
      <c r="AJ76" s="20">
        <f t="shared" si="12"/>
        <v>16.082268880728083</v>
      </c>
      <c r="AK76" s="20">
        <f t="shared" si="13"/>
        <v>18.891662392431755</v>
      </c>
      <c r="AL76" s="20">
        <f>INDEX('[8]July 2017'!$E$10:$AW$87,MATCH($A76,'[8]July 2017'!$A$10:$A$87,0),AL$47)</f>
        <v>188.64</v>
      </c>
      <c r="AM76" s="20">
        <f>INDEX('[8]July 2017'!$E$10:$AW$87,MATCH($A76,'[8]July 2017'!$A$10:$A$87,0),AM$47)</f>
        <v>121.77</v>
      </c>
      <c r="AN76" s="20">
        <f>INDEX('[8]July 2017'!$E$10:$AW$87,MATCH($A76,'[8]July 2017'!$A$10:$A$87,0),AN$47)</f>
        <v>212.96</v>
      </c>
      <c r="AO76" s="20">
        <f>INDEX('[8]July 2017'!$E$10:$AW$87,MATCH($A76,'[8]July 2017'!$A$10:$A$87,0),AO$47)</f>
        <v>133.84</v>
      </c>
      <c r="AP76" s="20">
        <f>INDEX('[8]July 2017'!$E$10:$AW$87,MATCH($A76,'[8]July 2017'!$A$10:$A$87,0),AP$47)</f>
        <v>406.15</v>
      </c>
      <c r="AQ76" s="20">
        <f>INDEX('[8]July 2017'!$E$10:$AW$87,MATCH($A76,'[8]July 2017'!$A$10:$A$87,0),AQ$47)</f>
        <v>230.6</v>
      </c>
      <c r="AR76" s="20">
        <f>INDEX('[8]July 2017'!$E$10:$AW$87,MATCH($A76,'[8]July 2017'!$A$10:$A$87,0),AR$47)</f>
        <v>160.91999999999999</v>
      </c>
      <c r="AS76" s="20">
        <f>INDEX('[8]July 2017'!$E$10:$AW$87,MATCH($A76,'[8]July 2017'!$A$10:$A$87,0),AS$47)</f>
        <v>250.52</v>
      </c>
      <c r="AT76" s="20">
        <f>INDEX('[8]July 2017'!$E$10:$AW$87,MATCH($A76,'[8]July 2017'!$A$10:$A$87,0),AT$47)</f>
        <v>175.47</v>
      </c>
    </row>
    <row r="77" spans="1:46">
      <c r="A77" s="21">
        <f t="shared" si="4"/>
        <v>38504</v>
      </c>
      <c r="B77" s="20">
        <f>INDEX('[8]July 2017'!$E$10:$AW$87,MATCH($A77,'[8]July 2017'!$A$10:$A$87,0),B$47)/1000000</f>
        <v>1790.9043772499999</v>
      </c>
      <c r="C77" s="20">
        <f>INDEX('[8]July 2017'!$E$10:$AW$87,MATCH($A77,'[8]July 2017'!$A$10:$A$87,0),C$47)/1000000</f>
        <v>123.14731242000001</v>
      </c>
      <c r="D77" s="20">
        <f>INDEX('[8]July 2017'!$E$10:$AW$87,MATCH($A77,'[8]July 2017'!$A$10:$A$87,0),D$47)/1000000</f>
        <v>285.29003301</v>
      </c>
      <c r="E77" s="20">
        <f>INDEX('[8]July 2017'!$E$10:$AW$87,MATCH($A77,'[8]July 2017'!$A$10:$A$87,0),E$47)/1000000</f>
        <v>232.09780656999999</v>
      </c>
      <c r="F77" s="20">
        <f>INDEX('[8]July 2017'!$E$10:$AW$87,MATCH($A77,'[8]July 2017'!$A$10:$A$87,0),F$47)/1000000</f>
        <v>501.49001233999996</v>
      </c>
      <c r="G77" s="20">
        <f>INDEX('[8]July 2017'!$E$10:$AW$87,MATCH($A77,'[8]July 2017'!$A$10:$A$87,0),G$47)/1000000</f>
        <v>277.82176251999999</v>
      </c>
      <c r="H77" s="20">
        <f>INDEX('[8]July 2017'!$E$10:$AW$87,MATCH($A77,'[8]July 2017'!$A$10:$A$87,0),H$47)/1000000</f>
        <v>1205.4426458399998</v>
      </c>
      <c r="I77" s="20">
        <f>INDEX('[8]July 2017'!$E$10:$AW$87,MATCH($A77,'[8]July 2017'!$A$10:$A$87,0),I$47)/1000000</f>
        <v>710.27497627999992</v>
      </c>
      <c r="J77" s="20">
        <f>INDEX('[8]July 2017'!$E$10:$AW$87,MATCH($A77,'[8]July 2017'!$A$10:$A$87,0),J$47)/1000000</f>
        <v>6780.0906513800001</v>
      </c>
      <c r="K77" s="20">
        <f>INDEX('[8]July 2017'!$E$10:$AW$87,MATCH($A77,'[8]July 2017'!$A$10:$A$87,0),K$47)</f>
        <v>794314</v>
      </c>
      <c r="L77" s="20">
        <f>INDEX('[8]July 2017'!$E$10:$AW$87,MATCH($A77,'[8]July 2017'!$A$10:$A$87,0),L$47)</f>
        <v>38309</v>
      </c>
      <c r="M77" s="20">
        <f>INDEX('[8]July 2017'!$E$10:$AW$87,MATCH($A77,'[8]July 2017'!$A$10:$A$87,0),M$47)</f>
        <v>77587</v>
      </c>
      <c r="N77" s="20">
        <f>INDEX('[8]July 2017'!$E$10:$AW$87,MATCH($A77,'[8]July 2017'!$A$10:$A$87,0),N$47)</f>
        <v>50098</v>
      </c>
      <c r="O77" s="20">
        <f>INDEX('[8]July 2017'!$E$10:$AW$87,MATCH($A77,'[8]July 2017'!$A$10:$A$87,0),O$47)</f>
        <v>137635</v>
      </c>
      <c r="P77" s="20">
        <f>INDEX('[8]July 2017'!$E$10:$AW$87,MATCH($A77,'[8]July 2017'!$A$10:$A$87,0),P$47)</f>
        <v>94459</v>
      </c>
      <c r="Q77" s="20">
        <f>INDEX('[8]July 2017'!$E$10:$AW$87,MATCH($A77,'[8]July 2017'!$A$10:$A$87,0),Q$47)</f>
        <v>261653</v>
      </c>
      <c r="R77" s="20">
        <f>INDEX('[8]July 2017'!$E$10:$AW$87,MATCH($A77,'[8]July 2017'!$A$10:$A$87,0),R$47)</f>
        <v>190146</v>
      </c>
      <c r="S77" s="20">
        <f>INDEX('[8]July 2017'!$E$10:$AW$87,MATCH($A77,'[8]July 2017'!$A$10:$A$87,0),S$47)</f>
        <v>2129836</v>
      </c>
      <c r="T77" s="20">
        <f>INDEX('[8]July 2017'!$E$10:$AW$87,MATCH($A77,'[8]July 2017'!$A$10:$A$87,0),T$47)</f>
        <v>2254.66</v>
      </c>
      <c r="U77" s="20">
        <f>INDEX('[8]July 2017'!$E$10:$AW$87,MATCH($A77,'[8]July 2017'!$A$10:$A$87,0),U$47)</f>
        <v>3214.55</v>
      </c>
      <c r="V77" s="20">
        <f>INDEX('[8]July 2017'!$E$10:$AW$87,MATCH($A77,'[8]July 2017'!$A$10:$A$87,0),V$47)</f>
        <v>3677.05</v>
      </c>
      <c r="W77" s="20">
        <f>INDEX('[8]July 2017'!$E$10:$AW$87,MATCH($A77,'[8]July 2017'!$A$10:$A$87,0),W$47)</f>
        <v>4632.8900000000003</v>
      </c>
      <c r="X77" s="20">
        <f>INDEX('[8]July 2017'!$E$10:$AW$87,MATCH($A77,'[8]July 2017'!$A$10:$A$87,0),X$47)</f>
        <v>3643.62</v>
      </c>
      <c r="Y77" s="20">
        <f>INDEX('[8]July 2017'!$E$10:$AW$87,MATCH($A77,'[8]July 2017'!$A$10:$A$87,0),Y$47)</f>
        <v>2941.18</v>
      </c>
      <c r="Z77" s="20">
        <f>INDEX('[8]July 2017'!$E$10:$AW$87,MATCH($A77,'[8]July 2017'!$A$10:$A$87,0),Z$47)</f>
        <v>4607.0200000000004</v>
      </c>
      <c r="AA77" s="20">
        <f>INDEX('[8]July 2017'!$E$10:$AW$87,MATCH($A77,'[8]July 2017'!$A$10:$A$87,0),AA$47)</f>
        <v>3735.43</v>
      </c>
      <c r="AB77" s="20">
        <f>INDEX('[8]July 2017'!$E$10:$AW$87,MATCH($A77,'[8]July 2017'!$A$10:$A$87,0),AB$47)</f>
        <v>3183.39</v>
      </c>
      <c r="AC77" s="20">
        <f t="shared" si="5"/>
        <v>12.12834857450242</v>
      </c>
      <c r="AD77" s="20">
        <f t="shared" si="6"/>
        <v>25.377358490566039</v>
      </c>
      <c r="AE77" s="20">
        <f t="shared" si="7"/>
        <v>17.940329820452771</v>
      </c>
      <c r="AF77" s="20">
        <f t="shared" si="8"/>
        <v>34.804973330328302</v>
      </c>
      <c r="AG77" s="20">
        <f t="shared" si="9"/>
        <v>9.3476487339336565</v>
      </c>
      <c r="AH77" s="20">
        <f t="shared" si="10"/>
        <v>12.626883613102647</v>
      </c>
      <c r="AI77" s="20">
        <f t="shared" si="11"/>
        <v>28.9258491869153</v>
      </c>
      <c r="AJ77" s="20">
        <f t="shared" si="12"/>
        <v>15.75200303618116</v>
      </c>
      <c r="AK77" s="20">
        <f t="shared" si="13"/>
        <v>18.218909174154408</v>
      </c>
      <c r="AL77" s="20">
        <f>INDEX('[8]July 2017'!$E$10:$AW$87,MATCH($A77,'[8]July 2017'!$A$10:$A$87,0),AL$47)</f>
        <v>185.9</v>
      </c>
      <c r="AM77" s="20">
        <f>INDEX('[8]July 2017'!$E$10:$AW$87,MATCH($A77,'[8]July 2017'!$A$10:$A$87,0),AM$47)</f>
        <v>126.67</v>
      </c>
      <c r="AN77" s="20">
        <f>INDEX('[8]July 2017'!$E$10:$AW$87,MATCH($A77,'[8]July 2017'!$A$10:$A$87,0),AN$47)</f>
        <v>204.96</v>
      </c>
      <c r="AO77" s="20">
        <f>INDEX('[8]July 2017'!$E$10:$AW$87,MATCH($A77,'[8]July 2017'!$A$10:$A$87,0),AO$47)</f>
        <v>133.11000000000001</v>
      </c>
      <c r="AP77" s="20">
        <f>INDEX('[8]July 2017'!$E$10:$AW$87,MATCH($A77,'[8]July 2017'!$A$10:$A$87,0),AP$47)</f>
        <v>389.79</v>
      </c>
      <c r="AQ77" s="20">
        <f>INDEX('[8]July 2017'!$E$10:$AW$87,MATCH($A77,'[8]July 2017'!$A$10:$A$87,0),AQ$47)</f>
        <v>232.93</v>
      </c>
      <c r="AR77" s="20">
        <f>INDEX('[8]July 2017'!$E$10:$AW$87,MATCH($A77,'[8]July 2017'!$A$10:$A$87,0),AR$47)</f>
        <v>159.27000000000001</v>
      </c>
      <c r="AS77" s="20">
        <f>INDEX('[8]July 2017'!$E$10:$AW$87,MATCH($A77,'[8]July 2017'!$A$10:$A$87,0),AS$47)</f>
        <v>237.14</v>
      </c>
      <c r="AT77" s="20">
        <f>INDEX('[8]July 2017'!$E$10:$AW$87,MATCH($A77,'[8]July 2017'!$A$10:$A$87,0),AT$47)</f>
        <v>174.73</v>
      </c>
    </row>
    <row r="78" spans="1:46">
      <c r="A78" s="21">
        <f t="shared" si="4"/>
        <v>38596</v>
      </c>
      <c r="B78" s="20">
        <f>INDEX('[8]July 2017'!$E$10:$AW$87,MATCH($A78,'[8]July 2017'!$A$10:$A$87,0),B$47)/1000000</f>
        <v>1811.7941590599999</v>
      </c>
      <c r="C78" s="20">
        <f>INDEX('[8]July 2017'!$E$10:$AW$87,MATCH($A78,'[8]July 2017'!$A$10:$A$87,0),C$47)/1000000</f>
        <v>128.14480306000002</v>
      </c>
      <c r="D78" s="20">
        <f>INDEX('[8]July 2017'!$E$10:$AW$87,MATCH($A78,'[8]July 2017'!$A$10:$A$87,0),D$47)/1000000</f>
        <v>241.25679944000001</v>
      </c>
      <c r="E78" s="20">
        <f>INDEX('[8]July 2017'!$E$10:$AW$87,MATCH($A78,'[8]July 2017'!$A$10:$A$87,0),E$47)/1000000</f>
        <v>241.99572838</v>
      </c>
      <c r="F78" s="20">
        <f>INDEX('[8]July 2017'!$E$10:$AW$87,MATCH($A78,'[8]July 2017'!$A$10:$A$87,0),F$47)/1000000</f>
        <v>520.71892195999999</v>
      </c>
      <c r="G78" s="20">
        <f>INDEX('[8]July 2017'!$E$10:$AW$87,MATCH($A78,'[8]July 2017'!$A$10:$A$87,0),G$47)/1000000</f>
        <v>279.64094415</v>
      </c>
      <c r="H78" s="20">
        <f>INDEX('[8]July 2017'!$E$10:$AW$87,MATCH($A78,'[8]July 2017'!$A$10:$A$87,0),H$47)/1000000</f>
        <v>1387.4568121500001</v>
      </c>
      <c r="I78" s="20">
        <f>INDEX('[8]July 2017'!$E$10:$AW$87,MATCH($A78,'[8]July 2017'!$A$10:$A$87,0),I$47)/1000000</f>
        <v>702.86181770000007</v>
      </c>
      <c r="J78" s="20">
        <f>INDEX('[8]July 2017'!$E$10:$AW$87,MATCH($A78,'[8]July 2017'!$A$10:$A$87,0),J$47)/1000000</f>
        <v>6926.0931825500002</v>
      </c>
      <c r="K78" s="20">
        <f>INDEX('[8]July 2017'!$E$10:$AW$87,MATCH($A78,'[8]July 2017'!$A$10:$A$87,0),K$47)</f>
        <v>794276</v>
      </c>
      <c r="L78" s="20">
        <f>INDEX('[8]July 2017'!$E$10:$AW$87,MATCH($A78,'[8]July 2017'!$A$10:$A$87,0),L$47)</f>
        <v>39621</v>
      </c>
      <c r="M78" s="20">
        <f>INDEX('[8]July 2017'!$E$10:$AW$87,MATCH($A78,'[8]July 2017'!$A$10:$A$87,0),M$47)</f>
        <v>78377</v>
      </c>
      <c r="N78" s="20">
        <f>INDEX('[8]July 2017'!$E$10:$AW$87,MATCH($A78,'[8]July 2017'!$A$10:$A$87,0),N$47)</f>
        <v>49552</v>
      </c>
      <c r="O78" s="20">
        <f>INDEX('[8]July 2017'!$E$10:$AW$87,MATCH($A78,'[8]July 2017'!$A$10:$A$87,0),O$47)</f>
        <v>136616</v>
      </c>
      <c r="P78" s="20">
        <f>INDEX('[8]July 2017'!$E$10:$AW$87,MATCH($A78,'[8]July 2017'!$A$10:$A$87,0),P$47)</f>
        <v>93404</v>
      </c>
      <c r="Q78" s="20">
        <f>INDEX('[8]July 2017'!$E$10:$AW$87,MATCH($A78,'[8]July 2017'!$A$10:$A$87,0),Q$47)</f>
        <v>280059</v>
      </c>
      <c r="R78" s="20">
        <f>INDEX('[8]July 2017'!$E$10:$AW$87,MATCH($A78,'[8]July 2017'!$A$10:$A$87,0),R$47)</f>
        <v>188300</v>
      </c>
      <c r="S78" s="20">
        <f>INDEX('[8]July 2017'!$E$10:$AW$87,MATCH($A78,'[8]July 2017'!$A$10:$A$87,0),S$47)</f>
        <v>2142046</v>
      </c>
      <c r="T78" s="20">
        <f>INDEX('[8]July 2017'!$E$10:$AW$87,MATCH($A78,'[8]July 2017'!$A$10:$A$87,0),T$47)</f>
        <v>2281.06</v>
      </c>
      <c r="U78" s="20">
        <f>INDEX('[8]July 2017'!$E$10:$AW$87,MATCH($A78,'[8]July 2017'!$A$10:$A$87,0),U$47)</f>
        <v>3234.23</v>
      </c>
      <c r="V78" s="20">
        <f>INDEX('[8]July 2017'!$E$10:$AW$87,MATCH($A78,'[8]July 2017'!$A$10:$A$87,0),V$47)</f>
        <v>3078.18</v>
      </c>
      <c r="W78" s="20">
        <f>INDEX('[8]July 2017'!$E$10:$AW$87,MATCH($A78,'[8]July 2017'!$A$10:$A$87,0),W$47)</f>
        <v>4883.71</v>
      </c>
      <c r="X78" s="20">
        <f>INDEX('[8]July 2017'!$E$10:$AW$87,MATCH($A78,'[8]July 2017'!$A$10:$A$87,0),X$47)</f>
        <v>3811.55</v>
      </c>
      <c r="Y78" s="20">
        <f>INDEX('[8]July 2017'!$E$10:$AW$87,MATCH($A78,'[8]July 2017'!$A$10:$A$87,0),Y$47)</f>
        <v>2993.89</v>
      </c>
      <c r="Z78" s="20">
        <f>INDEX('[8]July 2017'!$E$10:$AW$87,MATCH($A78,'[8]July 2017'!$A$10:$A$87,0),Z$47)</f>
        <v>4954.17</v>
      </c>
      <c r="AA78" s="20">
        <f>INDEX('[8]July 2017'!$E$10:$AW$87,MATCH($A78,'[8]July 2017'!$A$10:$A$87,0),AA$47)</f>
        <v>3732.67</v>
      </c>
      <c r="AB78" s="20">
        <f>INDEX('[8]July 2017'!$E$10:$AW$87,MATCH($A78,'[8]July 2017'!$A$10:$A$87,0),AB$47)</f>
        <v>3233.4</v>
      </c>
      <c r="AC78" s="20">
        <f t="shared" si="5"/>
        <v>12.388985444275471</v>
      </c>
      <c r="AD78" s="20">
        <f t="shared" si="6"/>
        <v>27.690325342465755</v>
      </c>
      <c r="AE78" s="20">
        <f t="shared" si="7"/>
        <v>17.213846325914329</v>
      </c>
      <c r="AF78" s="20">
        <f t="shared" si="8"/>
        <v>36.461923249216071</v>
      </c>
      <c r="AG78" s="20">
        <f t="shared" si="9"/>
        <v>9.5769994220960335</v>
      </c>
      <c r="AH78" s="20">
        <f t="shared" si="10"/>
        <v>12.257983950212905</v>
      </c>
      <c r="AI78" s="20">
        <f t="shared" si="11"/>
        <v>28.051469339222013</v>
      </c>
      <c r="AJ78" s="20">
        <f t="shared" si="12"/>
        <v>15.986423401430468</v>
      </c>
      <c r="AK78" s="20">
        <f t="shared" si="13"/>
        <v>18.276056974903913</v>
      </c>
      <c r="AL78" s="20">
        <f>INDEX('[8]July 2017'!$E$10:$AW$87,MATCH($A78,'[8]July 2017'!$A$10:$A$87,0),AL$47)</f>
        <v>184.12</v>
      </c>
      <c r="AM78" s="20">
        <f>INDEX('[8]July 2017'!$E$10:$AW$87,MATCH($A78,'[8]July 2017'!$A$10:$A$87,0),AM$47)</f>
        <v>116.8</v>
      </c>
      <c r="AN78" s="20">
        <f>INDEX('[8]July 2017'!$E$10:$AW$87,MATCH($A78,'[8]July 2017'!$A$10:$A$87,0),AN$47)</f>
        <v>178.82</v>
      </c>
      <c r="AO78" s="20">
        <f>INDEX('[8]July 2017'!$E$10:$AW$87,MATCH($A78,'[8]July 2017'!$A$10:$A$87,0),AO$47)</f>
        <v>133.94</v>
      </c>
      <c r="AP78" s="20">
        <f>INDEX('[8]July 2017'!$E$10:$AW$87,MATCH($A78,'[8]July 2017'!$A$10:$A$87,0),AP$47)</f>
        <v>397.99</v>
      </c>
      <c r="AQ78" s="20">
        <f>INDEX('[8]July 2017'!$E$10:$AW$87,MATCH($A78,'[8]July 2017'!$A$10:$A$87,0),AQ$47)</f>
        <v>244.24</v>
      </c>
      <c r="AR78" s="20">
        <f>INDEX('[8]July 2017'!$E$10:$AW$87,MATCH($A78,'[8]July 2017'!$A$10:$A$87,0),AR$47)</f>
        <v>176.61</v>
      </c>
      <c r="AS78" s="20">
        <f>INDEX('[8]July 2017'!$E$10:$AW$87,MATCH($A78,'[8]July 2017'!$A$10:$A$87,0),AS$47)</f>
        <v>233.49</v>
      </c>
      <c r="AT78" s="20">
        <f>INDEX('[8]July 2017'!$E$10:$AW$87,MATCH($A78,'[8]July 2017'!$A$10:$A$87,0),AT$47)</f>
        <v>176.92</v>
      </c>
    </row>
    <row r="79" spans="1:46">
      <c r="A79" s="21">
        <f t="shared" si="4"/>
        <v>38687</v>
      </c>
      <c r="B79" s="20">
        <f>INDEX('[8]July 2017'!$E$10:$AW$87,MATCH($A79,'[8]July 2017'!$A$10:$A$87,0),B$47)/1000000</f>
        <v>1848.5008930699998</v>
      </c>
      <c r="C79" s="20">
        <f>INDEX('[8]July 2017'!$E$10:$AW$87,MATCH($A79,'[8]July 2017'!$A$10:$A$87,0),C$47)/1000000</f>
        <v>133.62979870000001</v>
      </c>
      <c r="D79" s="20">
        <f>INDEX('[8]July 2017'!$E$10:$AW$87,MATCH($A79,'[8]July 2017'!$A$10:$A$87,0),D$47)/1000000</f>
        <v>255.61850375999998</v>
      </c>
      <c r="E79" s="20">
        <f>INDEX('[8]July 2017'!$E$10:$AW$87,MATCH($A79,'[8]July 2017'!$A$10:$A$87,0),E$47)/1000000</f>
        <v>249.33083011000002</v>
      </c>
      <c r="F79" s="20">
        <f>INDEX('[8]July 2017'!$E$10:$AW$87,MATCH($A79,'[8]July 2017'!$A$10:$A$87,0),F$47)/1000000</f>
        <v>492.03377293</v>
      </c>
      <c r="G79" s="20">
        <f>INDEX('[8]July 2017'!$E$10:$AW$87,MATCH($A79,'[8]July 2017'!$A$10:$A$87,0),G$47)/1000000</f>
        <v>259.94999161999999</v>
      </c>
      <c r="H79" s="20">
        <f>INDEX('[8]July 2017'!$E$10:$AW$87,MATCH($A79,'[8]July 2017'!$A$10:$A$87,0),H$47)/1000000</f>
        <v>1411.64963111</v>
      </c>
      <c r="I79" s="20">
        <f>INDEX('[8]July 2017'!$E$10:$AW$87,MATCH($A79,'[8]July 2017'!$A$10:$A$87,0),I$47)/1000000</f>
        <v>667.21622816000001</v>
      </c>
      <c r="J79" s="20">
        <f>INDEX('[8]July 2017'!$E$10:$AW$87,MATCH($A79,'[8]July 2017'!$A$10:$A$87,0),J$47)/1000000</f>
        <v>6952.0555875299997</v>
      </c>
      <c r="K79" s="20">
        <f>INDEX('[8]July 2017'!$E$10:$AW$87,MATCH($A79,'[8]July 2017'!$A$10:$A$87,0),K$47)</f>
        <v>794561</v>
      </c>
      <c r="L79" s="20">
        <f>INDEX('[8]July 2017'!$E$10:$AW$87,MATCH($A79,'[8]July 2017'!$A$10:$A$87,0),L$47)</f>
        <v>39811</v>
      </c>
      <c r="M79" s="20">
        <f>INDEX('[8]July 2017'!$E$10:$AW$87,MATCH($A79,'[8]July 2017'!$A$10:$A$87,0),M$47)</f>
        <v>80495</v>
      </c>
      <c r="N79" s="20">
        <f>INDEX('[8]July 2017'!$E$10:$AW$87,MATCH($A79,'[8]July 2017'!$A$10:$A$87,0),N$47)</f>
        <v>49770</v>
      </c>
      <c r="O79" s="20">
        <f>INDEX('[8]July 2017'!$E$10:$AW$87,MATCH($A79,'[8]July 2017'!$A$10:$A$87,0),O$47)</f>
        <v>132876</v>
      </c>
      <c r="P79" s="20">
        <f>INDEX('[8]July 2017'!$E$10:$AW$87,MATCH($A79,'[8]July 2017'!$A$10:$A$87,0),P$47)</f>
        <v>93230</v>
      </c>
      <c r="Q79" s="20">
        <f>INDEX('[8]July 2017'!$E$10:$AW$87,MATCH($A79,'[8]July 2017'!$A$10:$A$87,0),Q$47)</f>
        <v>278694</v>
      </c>
      <c r="R79" s="20">
        <f>INDEX('[8]July 2017'!$E$10:$AW$87,MATCH($A79,'[8]July 2017'!$A$10:$A$87,0),R$47)</f>
        <v>187487</v>
      </c>
      <c r="S79" s="20">
        <f>INDEX('[8]July 2017'!$E$10:$AW$87,MATCH($A79,'[8]July 2017'!$A$10:$A$87,0),S$47)</f>
        <v>2133387</v>
      </c>
      <c r="T79" s="20">
        <f>INDEX('[8]July 2017'!$E$10:$AW$87,MATCH($A79,'[8]July 2017'!$A$10:$A$87,0),T$47)</f>
        <v>2326.44</v>
      </c>
      <c r="U79" s="20">
        <f>INDEX('[8]July 2017'!$E$10:$AW$87,MATCH($A79,'[8]July 2017'!$A$10:$A$87,0),U$47)</f>
        <v>3356.56</v>
      </c>
      <c r="V79" s="20">
        <f>INDEX('[8]July 2017'!$E$10:$AW$87,MATCH($A79,'[8]July 2017'!$A$10:$A$87,0),V$47)</f>
        <v>3175.59</v>
      </c>
      <c r="W79" s="20">
        <f>INDEX('[8]July 2017'!$E$10:$AW$87,MATCH($A79,'[8]July 2017'!$A$10:$A$87,0),W$47)</f>
        <v>5009.62</v>
      </c>
      <c r="X79" s="20">
        <f>INDEX('[8]July 2017'!$E$10:$AW$87,MATCH($A79,'[8]July 2017'!$A$10:$A$87,0),X$47)</f>
        <v>3702.96</v>
      </c>
      <c r="Y79" s="20">
        <f>INDEX('[8]July 2017'!$E$10:$AW$87,MATCH($A79,'[8]July 2017'!$A$10:$A$87,0),Y$47)</f>
        <v>2788.26</v>
      </c>
      <c r="Z79" s="20">
        <f>INDEX('[8]July 2017'!$E$10:$AW$87,MATCH($A79,'[8]July 2017'!$A$10:$A$87,0),Z$47)</f>
        <v>5065.22</v>
      </c>
      <c r="AA79" s="20">
        <f>INDEX('[8]July 2017'!$E$10:$AW$87,MATCH($A79,'[8]July 2017'!$A$10:$A$87,0),AA$47)</f>
        <v>3558.73</v>
      </c>
      <c r="AB79" s="20">
        <f>INDEX('[8]July 2017'!$E$10:$AW$87,MATCH($A79,'[8]July 2017'!$A$10:$A$87,0),AB$47)</f>
        <v>3258.69</v>
      </c>
      <c r="AC79" s="20">
        <f t="shared" si="5"/>
        <v>12.587598744724598</v>
      </c>
      <c r="AD79" s="20">
        <f t="shared" si="6"/>
        <v>26.599255091528647</v>
      </c>
      <c r="AE79" s="20">
        <f t="shared" si="7"/>
        <v>14.958735691742429</v>
      </c>
      <c r="AF79" s="20">
        <f t="shared" si="8"/>
        <v>35.937015781922526</v>
      </c>
      <c r="AG79" s="20">
        <f t="shared" si="9"/>
        <v>9.8517040466118608</v>
      </c>
      <c r="AH79" s="20">
        <f t="shared" si="10"/>
        <v>13.03290642236141</v>
      </c>
      <c r="AI79" s="20">
        <f t="shared" si="11"/>
        <v>27.613912664231588</v>
      </c>
      <c r="AJ79" s="20">
        <f t="shared" si="12"/>
        <v>16.805487344163204</v>
      </c>
      <c r="AK79" s="20">
        <f t="shared" si="13"/>
        <v>18.273369595693378</v>
      </c>
      <c r="AL79" s="20">
        <f>INDEX('[8]July 2017'!$E$10:$AW$87,MATCH($A79,'[8]July 2017'!$A$10:$A$87,0),AL$47)</f>
        <v>184.82</v>
      </c>
      <c r="AM79" s="20">
        <f>INDEX('[8]July 2017'!$E$10:$AW$87,MATCH($A79,'[8]July 2017'!$A$10:$A$87,0),AM$47)</f>
        <v>126.19</v>
      </c>
      <c r="AN79" s="20">
        <f>INDEX('[8]July 2017'!$E$10:$AW$87,MATCH($A79,'[8]July 2017'!$A$10:$A$87,0),AN$47)</f>
        <v>212.29</v>
      </c>
      <c r="AO79" s="20">
        <f>INDEX('[8]July 2017'!$E$10:$AW$87,MATCH($A79,'[8]July 2017'!$A$10:$A$87,0),AO$47)</f>
        <v>139.4</v>
      </c>
      <c r="AP79" s="20">
        <f>INDEX('[8]July 2017'!$E$10:$AW$87,MATCH($A79,'[8]July 2017'!$A$10:$A$87,0),AP$47)</f>
        <v>375.87</v>
      </c>
      <c r="AQ79" s="20">
        <f>INDEX('[8]July 2017'!$E$10:$AW$87,MATCH($A79,'[8]July 2017'!$A$10:$A$87,0),AQ$47)</f>
        <v>213.94</v>
      </c>
      <c r="AR79" s="20">
        <f>INDEX('[8]July 2017'!$E$10:$AW$87,MATCH($A79,'[8]July 2017'!$A$10:$A$87,0),AR$47)</f>
        <v>183.43</v>
      </c>
      <c r="AS79" s="20">
        <f>INDEX('[8]July 2017'!$E$10:$AW$87,MATCH($A79,'[8]July 2017'!$A$10:$A$87,0),AS$47)</f>
        <v>211.76</v>
      </c>
      <c r="AT79" s="20">
        <f>INDEX('[8]July 2017'!$E$10:$AW$87,MATCH($A79,'[8]July 2017'!$A$10:$A$87,0),AT$47)</f>
        <v>178.33</v>
      </c>
    </row>
    <row r="80" spans="1:46">
      <c r="A80" s="21">
        <f t="shared" si="4"/>
        <v>38777</v>
      </c>
      <c r="B80" s="20">
        <f>INDEX('[8]July 2017'!$E$10:$AW$87,MATCH($A80,'[8]July 2017'!$A$10:$A$87,0),B$47)/1000000</f>
        <v>1890.9428438900002</v>
      </c>
      <c r="C80" s="20">
        <f>INDEX('[8]July 2017'!$E$10:$AW$87,MATCH($A80,'[8]July 2017'!$A$10:$A$87,0),C$47)/1000000</f>
        <v>160.67830526</v>
      </c>
      <c r="D80" s="20">
        <f>INDEX('[8]July 2017'!$E$10:$AW$87,MATCH($A80,'[8]July 2017'!$A$10:$A$87,0),D$47)/1000000</f>
        <v>239.12032019999998</v>
      </c>
      <c r="E80" s="20">
        <f>INDEX('[8]July 2017'!$E$10:$AW$87,MATCH($A80,'[8]July 2017'!$A$10:$A$87,0),E$47)/1000000</f>
        <v>244.44381731000001</v>
      </c>
      <c r="F80" s="20">
        <f>INDEX('[8]July 2017'!$E$10:$AW$87,MATCH($A80,'[8]July 2017'!$A$10:$A$87,0),F$47)/1000000</f>
        <v>477.51861824999997</v>
      </c>
      <c r="G80" s="20">
        <f>INDEX('[8]July 2017'!$E$10:$AW$87,MATCH($A80,'[8]July 2017'!$A$10:$A$87,0),G$47)/1000000</f>
        <v>210.65725931999998</v>
      </c>
      <c r="H80" s="20">
        <f>INDEX('[8]July 2017'!$E$10:$AW$87,MATCH($A80,'[8]July 2017'!$A$10:$A$87,0),H$47)/1000000</f>
        <v>1452.90578628</v>
      </c>
      <c r="I80" s="20">
        <f>INDEX('[8]July 2017'!$E$10:$AW$87,MATCH($A80,'[8]July 2017'!$A$10:$A$87,0),I$47)/1000000</f>
        <v>713.42200402999993</v>
      </c>
      <c r="J80" s="20">
        <f>INDEX('[8]July 2017'!$E$10:$AW$87,MATCH($A80,'[8]July 2017'!$A$10:$A$87,0),J$47)/1000000</f>
        <v>6992.4916008400005</v>
      </c>
      <c r="K80" s="20">
        <f>INDEX('[8]July 2017'!$E$10:$AW$87,MATCH($A80,'[8]July 2017'!$A$10:$A$87,0),K$47)</f>
        <v>790034</v>
      </c>
      <c r="L80" s="20">
        <f>INDEX('[8]July 2017'!$E$10:$AW$87,MATCH($A80,'[8]July 2017'!$A$10:$A$87,0),L$47)</f>
        <v>38331</v>
      </c>
      <c r="M80" s="20">
        <f>INDEX('[8]July 2017'!$E$10:$AW$87,MATCH($A80,'[8]July 2017'!$A$10:$A$87,0),M$47)</f>
        <v>82251</v>
      </c>
      <c r="N80" s="20">
        <f>INDEX('[8]July 2017'!$E$10:$AW$87,MATCH($A80,'[8]July 2017'!$A$10:$A$87,0),N$47)</f>
        <v>50099</v>
      </c>
      <c r="O80" s="20">
        <f>INDEX('[8]July 2017'!$E$10:$AW$87,MATCH($A80,'[8]July 2017'!$A$10:$A$87,0),O$47)</f>
        <v>132130</v>
      </c>
      <c r="P80" s="20">
        <f>INDEX('[8]July 2017'!$E$10:$AW$87,MATCH($A80,'[8]July 2017'!$A$10:$A$87,0),P$47)</f>
        <v>89264</v>
      </c>
      <c r="Q80" s="20">
        <f>INDEX('[8]July 2017'!$E$10:$AW$87,MATCH($A80,'[8]July 2017'!$A$10:$A$87,0),Q$47)</f>
        <v>284395</v>
      </c>
      <c r="R80" s="20">
        <f>INDEX('[8]July 2017'!$E$10:$AW$87,MATCH($A80,'[8]July 2017'!$A$10:$A$87,0),R$47)</f>
        <v>191526</v>
      </c>
      <c r="S80" s="20">
        <f>INDEX('[8]July 2017'!$E$10:$AW$87,MATCH($A80,'[8]July 2017'!$A$10:$A$87,0),S$47)</f>
        <v>2125036</v>
      </c>
      <c r="T80" s="20">
        <f>INDEX('[8]July 2017'!$E$10:$AW$87,MATCH($A80,'[8]July 2017'!$A$10:$A$87,0),T$47)</f>
        <v>2393.5</v>
      </c>
      <c r="U80" s="20">
        <f>INDEX('[8]July 2017'!$E$10:$AW$87,MATCH($A80,'[8]July 2017'!$A$10:$A$87,0),U$47)</f>
        <v>4191.88</v>
      </c>
      <c r="V80" s="20">
        <f>INDEX('[8]July 2017'!$E$10:$AW$87,MATCH($A80,'[8]July 2017'!$A$10:$A$87,0),V$47)</f>
        <v>2907.21</v>
      </c>
      <c r="W80" s="20">
        <f>INDEX('[8]July 2017'!$E$10:$AW$87,MATCH($A80,'[8]July 2017'!$A$10:$A$87,0),W$47)</f>
        <v>4879.22</v>
      </c>
      <c r="X80" s="20">
        <f>INDEX('[8]July 2017'!$E$10:$AW$87,MATCH($A80,'[8]July 2017'!$A$10:$A$87,0),X$47)</f>
        <v>3614.01</v>
      </c>
      <c r="Y80" s="20">
        <f>INDEX('[8]July 2017'!$E$10:$AW$87,MATCH($A80,'[8]July 2017'!$A$10:$A$87,0),Y$47)</f>
        <v>2359.94</v>
      </c>
      <c r="Z80" s="20">
        <f>INDEX('[8]July 2017'!$E$10:$AW$87,MATCH($A80,'[8]July 2017'!$A$10:$A$87,0),Z$47)</f>
        <v>5108.76</v>
      </c>
      <c r="AA80" s="20">
        <f>INDEX('[8]July 2017'!$E$10:$AW$87,MATCH($A80,'[8]July 2017'!$A$10:$A$87,0),AA$47)</f>
        <v>3724.94</v>
      </c>
      <c r="AB80" s="20">
        <f>INDEX('[8]July 2017'!$E$10:$AW$87,MATCH($A80,'[8]July 2017'!$A$10:$A$87,0),AB$47)</f>
        <v>3290.53</v>
      </c>
      <c r="AC80" s="20">
        <f t="shared" si="5"/>
        <v>12.632606745131156</v>
      </c>
      <c r="AD80" s="20">
        <f t="shared" si="6"/>
        <v>29.088057733675662</v>
      </c>
      <c r="AE80" s="20">
        <f t="shared" si="7"/>
        <v>14.589300948461885</v>
      </c>
      <c r="AF80" s="20">
        <f t="shared" si="8"/>
        <v>30.409598005609229</v>
      </c>
      <c r="AG80" s="20">
        <f t="shared" si="9"/>
        <v>10.003626096825091</v>
      </c>
      <c r="AH80" s="20">
        <f t="shared" si="10"/>
        <v>10.638506964792859</v>
      </c>
      <c r="AI80" s="20">
        <f t="shared" si="11"/>
        <v>27.082061068702295</v>
      </c>
      <c r="AJ80" s="20">
        <f t="shared" si="12"/>
        <v>15.860932510112839</v>
      </c>
      <c r="AK80" s="20">
        <f t="shared" si="13"/>
        <v>17.803008169669425</v>
      </c>
      <c r="AL80" s="20">
        <f>INDEX('[8]July 2017'!$E$10:$AW$87,MATCH($A80,'[8]July 2017'!$A$10:$A$87,0),AL$47)</f>
        <v>189.47</v>
      </c>
      <c r="AM80" s="20">
        <f>INDEX('[8]July 2017'!$E$10:$AW$87,MATCH($A80,'[8]July 2017'!$A$10:$A$87,0),AM$47)</f>
        <v>144.11000000000001</v>
      </c>
      <c r="AN80" s="20">
        <f>INDEX('[8]July 2017'!$E$10:$AW$87,MATCH($A80,'[8]July 2017'!$A$10:$A$87,0),AN$47)</f>
        <v>199.27</v>
      </c>
      <c r="AO80" s="20">
        <f>INDEX('[8]July 2017'!$E$10:$AW$87,MATCH($A80,'[8]July 2017'!$A$10:$A$87,0),AO$47)</f>
        <v>160.44999999999999</v>
      </c>
      <c r="AP80" s="20">
        <f>INDEX('[8]July 2017'!$E$10:$AW$87,MATCH($A80,'[8]July 2017'!$A$10:$A$87,0),AP$47)</f>
        <v>361.27</v>
      </c>
      <c r="AQ80" s="20">
        <f>INDEX('[8]July 2017'!$E$10:$AW$87,MATCH($A80,'[8]July 2017'!$A$10:$A$87,0),AQ$47)</f>
        <v>221.83</v>
      </c>
      <c r="AR80" s="20">
        <f>INDEX('[8]July 2017'!$E$10:$AW$87,MATCH($A80,'[8]July 2017'!$A$10:$A$87,0),AR$47)</f>
        <v>188.64</v>
      </c>
      <c r="AS80" s="20">
        <f>INDEX('[8]July 2017'!$E$10:$AW$87,MATCH($A80,'[8]July 2017'!$A$10:$A$87,0),AS$47)</f>
        <v>234.85</v>
      </c>
      <c r="AT80" s="20">
        <f>INDEX('[8]July 2017'!$E$10:$AW$87,MATCH($A80,'[8]July 2017'!$A$10:$A$87,0),AT$47)</f>
        <v>184.83</v>
      </c>
    </row>
    <row r="81" spans="1:46">
      <c r="A81" s="21">
        <f t="shared" si="4"/>
        <v>38869</v>
      </c>
      <c r="B81" s="20">
        <f>INDEX('[8]July 2017'!$E$10:$AW$87,MATCH($A81,'[8]July 2017'!$A$10:$A$87,0),B$47)/1000000</f>
        <v>1936.0390739300001</v>
      </c>
      <c r="C81" s="20">
        <f>INDEX('[8]July 2017'!$E$10:$AW$87,MATCH($A81,'[8]July 2017'!$A$10:$A$87,0),C$47)/1000000</f>
        <v>162.33449804</v>
      </c>
      <c r="D81" s="20">
        <f>INDEX('[8]July 2017'!$E$10:$AW$87,MATCH($A81,'[8]July 2017'!$A$10:$A$87,0),D$47)/1000000</f>
        <v>293.35656677999998</v>
      </c>
      <c r="E81" s="20">
        <f>INDEX('[8]July 2017'!$E$10:$AW$87,MATCH($A81,'[8]July 2017'!$A$10:$A$87,0),E$47)/1000000</f>
        <v>251.36068618000002</v>
      </c>
      <c r="F81" s="20">
        <f>INDEX('[8]July 2017'!$E$10:$AW$87,MATCH($A81,'[8]July 2017'!$A$10:$A$87,0),F$47)/1000000</f>
        <v>427.73689568999998</v>
      </c>
      <c r="G81" s="20">
        <f>INDEX('[8]July 2017'!$E$10:$AW$87,MATCH($A81,'[8]July 2017'!$A$10:$A$87,0),G$47)/1000000</f>
        <v>226.95779200000001</v>
      </c>
      <c r="H81" s="20">
        <f>INDEX('[8]July 2017'!$E$10:$AW$87,MATCH($A81,'[8]July 2017'!$A$10:$A$87,0),H$47)/1000000</f>
        <v>1477.00811806</v>
      </c>
      <c r="I81" s="20">
        <f>INDEX('[8]July 2017'!$E$10:$AW$87,MATCH($A81,'[8]July 2017'!$A$10:$A$87,0),I$47)/1000000</f>
        <v>748.11606850999999</v>
      </c>
      <c r="J81" s="20">
        <f>INDEX('[8]July 2017'!$E$10:$AW$87,MATCH($A81,'[8]July 2017'!$A$10:$A$87,0),J$47)/1000000</f>
        <v>7229.2582771699999</v>
      </c>
      <c r="K81" s="20">
        <f>INDEX('[8]July 2017'!$E$10:$AW$87,MATCH($A81,'[8]July 2017'!$A$10:$A$87,0),K$47)</f>
        <v>794192</v>
      </c>
      <c r="L81" s="20">
        <f>INDEX('[8]July 2017'!$E$10:$AW$87,MATCH($A81,'[8]July 2017'!$A$10:$A$87,0),L$47)</f>
        <v>38453</v>
      </c>
      <c r="M81" s="20">
        <f>INDEX('[8]July 2017'!$E$10:$AW$87,MATCH($A81,'[8]July 2017'!$A$10:$A$87,0),M$47)</f>
        <v>87765</v>
      </c>
      <c r="N81" s="20">
        <f>INDEX('[8]July 2017'!$E$10:$AW$87,MATCH($A81,'[8]July 2017'!$A$10:$A$87,0),N$47)</f>
        <v>49209</v>
      </c>
      <c r="O81" s="20">
        <f>INDEX('[8]July 2017'!$E$10:$AW$87,MATCH($A81,'[8]July 2017'!$A$10:$A$87,0),O$47)</f>
        <v>122978</v>
      </c>
      <c r="P81" s="20">
        <f>INDEX('[8]July 2017'!$E$10:$AW$87,MATCH($A81,'[8]July 2017'!$A$10:$A$87,0),P$47)</f>
        <v>89571</v>
      </c>
      <c r="Q81" s="20">
        <f>INDEX('[8]July 2017'!$E$10:$AW$87,MATCH($A81,'[8]July 2017'!$A$10:$A$87,0),Q$47)</f>
        <v>281238</v>
      </c>
      <c r="R81" s="20">
        <f>INDEX('[8]July 2017'!$E$10:$AW$87,MATCH($A81,'[8]July 2017'!$A$10:$A$87,0),R$47)</f>
        <v>192273</v>
      </c>
      <c r="S81" s="20">
        <f>INDEX('[8]July 2017'!$E$10:$AW$87,MATCH($A81,'[8]July 2017'!$A$10:$A$87,0),S$47)</f>
        <v>2120020</v>
      </c>
      <c r="T81" s="20">
        <f>INDEX('[8]July 2017'!$E$10:$AW$87,MATCH($A81,'[8]July 2017'!$A$10:$A$87,0),T$47)</f>
        <v>2437.75</v>
      </c>
      <c r="U81" s="20">
        <f>INDEX('[8]July 2017'!$E$10:$AW$87,MATCH($A81,'[8]July 2017'!$A$10:$A$87,0),U$47)</f>
        <v>4221.59</v>
      </c>
      <c r="V81" s="20">
        <f>INDEX('[8]July 2017'!$E$10:$AW$87,MATCH($A81,'[8]July 2017'!$A$10:$A$87,0),V$47)</f>
        <v>3342.54</v>
      </c>
      <c r="W81" s="20">
        <f>INDEX('[8]July 2017'!$E$10:$AW$87,MATCH($A81,'[8]July 2017'!$A$10:$A$87,0),W$47)</f>
        <v>5108.0200000000004</v>
      </c>
      <c r="X81" s="20">
        <f>INDEX('[8]July 2017'!$E$10:$AW$87,MATCH($A81,'[8]July 2017'!$A$10:$A$87,0),X$47)</f>
        <v>3478.16</v>
      </c>
      <c r="Y81" s="20">
        <f>INDEX('[8]July 2017'!$E$10:$AW$87,MATCH($A81,'[8]July 2017'!$A$10:$A$87,0),Y$47)</f>
        <v>2533.83</v>
      </c>
      <c r="Z81" s="20">
        <f>INDEX('[8]July 2017'!$E$10:$AW$87,MATCH($A81,'[8]July 2017'!$A$10:$A$87,0),Z$47)</f>
        <v>5251.81</v>
      </c>
      <c r="AA81" s="20">
        <f>INDEX('[8]July 2017'!$E$10:$AW$87,MATCH($A81,'[8]July 2017'!$A$10:$A$87,0),AA$47)</f>
        <v>3890.9</v>
      </c>
      <c r="AB81" s="20">
        <f>INDEX('[8]July 2017'!$E$10:$AW$87,MATCH($A81,'[8]July 2017'!$A$10:$A$87,0),AB$47)</f>
        <v>3410</v>
      </c>
      <c r="AC81" s="20">
        <f t="shared" si="5"/>
        <v>12.620366535514599</v>
      </c>
      <c r="AD81" s="20">
        <f t="shared" si="6"/>
        <v>28.091495874367848</v>
      </c>
      <c r="AE81" s="20">
        <f t="shared" si="7"/>
        <v>15.233524747060432</v>
      </c>
      <c r="AF81" s="20">
        <f t="shared" si="8"/>
        <v>31.597302981566255</v>
      </c>
      <c r="AG81" s="20">
        <f t="shared" si="9"/>
        <v>10.322481080278973</v>
      </c>
      <c r="AH81" s="20">
        <f t="shared" si="10"/>
        <v>12.284640744691167</v>
      </c>
      <c r="AI81" s="20">
        <f t="shared" si="11"/>
        <v>26.957242582897035</v>
      </c>
      <c r="AJ81" s="20">
        <f t="shared" si="12"/>
        <v>16.623515337947534</v>
      </c>
      <c r="AK81" s="20">
        <f t="shared" si="13"/>
        <v>18.24505082932049</v>
      </c>
      <c r="AL81" s="20">
        <f>INDEX('[8]July 2017'!$E$10:$AW$87,MATCH($A81,'[8]July 2017'!$A$10:$A$87,0),AL$47)</f>
        <v>193.16</v>
      </c>
      <c r="AM81" s="20">
        <f>INDEX('[8]July 2017'!$E$10:$AW$87,MATCH($A81,'[8]July 2017'!$A$10:$A$87,0),AM$47)</f>
        <v>150.28</v>
      </c>
      <c r="AN81" s="20">
        <f>INDEX('[8]July 2017'!$E$10:$AW$87,MATCH($A81,'[8]July 2017'!$A$10:$A$87,0),AN$47)</f>
        <v>219.42</v>
      </c>
      <c r="AO81" s="20">
        <f>INDEX('[8]July 2017'!$E$10:$AW$87,MATCH($A81,'[8]July 2017'!$A$10:$A$87,0),AO$47)</f>
        <v>161.66</v>
      </c>
      <c r="AP81" s="20">
        <f>INDEX('[8]July 2017'!$E$10:$AW$87,MATCH($A81,'[8]July 2017'!$A$10:$A$87,0),AP$47)</f>
        <v>336.95</v>
      </c>
      <c r="AQ81" s="20">
        <f>INDEX('[8]July 2017'!$E$10:$AW$87,MATCH($A81,'[8]July 2017'!$A$10:$A$87,0),AQ$47)</f>
        <v>206.26</v>
      </c>
      <c r="AR81" s="20">
        <f>INDEX('[8]July 2017'!$E$10:$AW$87,MATCH($A81,'[8]July 2017'!$A$10:$A$87,0),AR$47)</f>
        <v>194.82</v>
      </c>
      <c r="AS81" s="20">
        <f>INDEX('[8]July 2017'!$E$10:$AW$87,MATCH($A81,'[8]July 2017'!$A$10:$A$87,0),AS$47)</f>
        <v>234.06</v>
      </c>
      <c r="AT81" s="20">
        <f>INDEX('[8]July 2017'!$E$10:$AW$87,MATCH($A81,'[8]July 2017'!$A$10:$A$87,0),AT$47)</f>
        <v>186.9</v>
      </c>
    </row>
    <row r="82" spans="1:46">
      <c r="A82" s="21">
        <f t="shared" si="4"/>
        <v>38961</v>
      </c>
      <c r="B82" s="20">
        <f>INDEX('[8]July 2017'!$E$10:$AW$87,MATCH($A82,'[8]July 2017'!$A$10:$A$87,0),B$47)/1000000</f>
        <v>1903.34093723</v>
      </c>
      <c r="C82" s="20">
        <f>INDEX('[8]July 2017'!$E$10:$AW$87,MATCH($A82,'[8]July 2017'!$A$10:$A$87,0),C$47)/1000000</f>
        <v>168.41859718000001</v>
      </c>
      <c r="D82" s="20">
        <f>INDEX('[8]July 2017'!$E$10:$AW$87,MATCH($A82,'[8]July 2017'!$A$10:$A$87,0),D$47)/1000000</f>
        <v>314.97386469999998</v>
      </c>
      <c r="E82" s="20">
        <f>INDEX('[8]July 2017'!$E$10:$AW$87,MATCH($A82,'[8]July 2017'!$A$10:$A$87,0),E$47)/1000000</f>
        <v>242.76202533</v>
      </c>
      <c r="F82" s="20">
        <f>INDEX('[8]July 2017'!$E$10:$AW$87,MATCH($A82,'[8]July 2017'!$A$10:$A$87,0),F$47)/1000000</f>
        <v>424.98922063999998</v>
      </c>
      <c r="G82" s="20">
        <f>INDEX('[8]July 2017'!$E$10:$AW$87,MATCH($A82,'[8]July 2017'!$A$10:$A$87,0),G$47)/1000000</f>
        <v>261.23150104000001</v>
      </c>
      <c r="H82" s="20">
        <f>INDEX('[8]July 2017'!$E$10:$AW$87,MATCH($A82,'[8]July 2017'!$A$10:$A$87,0),H$47)/1000000</f>
        <v>1296.43467068</v>
      </c>
      <c r="I82" s="20">
        <f>INDEX('[8]July 2017'!$E$10:$AW$87,MATCH($A82,'[8]July 2017'!$A$10:$A$87,0),I$47)/1000000</f>
        <v>764.20740804999991</v>
      </c>
      <c r="J82" s="20">
        <f>INDEX('[8]July 2017'!$E$10:$AW$87,MATCH($A82,'[8]July 2017'!$A$10:$A$87,0),J$47)/1000000</f>
        <v>7088.1178165299998</v>
      </c>
      <c r="K82" s="20">
        <f>INDEX('[8]July 2017'!$E$10:$AW$87,MATCH($A82,'[8]July 2017'!$A$10:$A$87,0),K$47)</f>
        <v>799658</v>
      </c>
      <c r="L82" s="20">
        <f>INDEX('[8]July 2017'!$E$10:$AW$87,MATCH($A82,'[8]July 2017'!$A$10:$A$87,0),L$47)</f>
        <v>38316</v>
      </c>
      <c r="M82" s="20">
        <f>INDEX('[8]July 2017'!$E$10:$AW$87,MATCH($A82,'[8]July 2017'!$A$10:$A$87,0),M$47)</f>
        <v>91170</v>
      </c>
      <c r="N82" s="20">
        <f>INDEX('[8]July 2017'!$E$10:$AW$87,MATCH($A82,'[8]July 2017'!$A$10:$A$87,0),N$47)</f>
        <v>49464</v>
      </c>
      <c r="O82" s="20">
        <f>INDEX('[8]July 2017'!$E$10:$AW$87,MATCH($A82,'[8]July 2017'!$A$10:$A$87,0),O$47)</f>
        <v>121980</v>
      </c>
      <c r="P82" s="20">
        <f>INDEX('[8]July 2017'!$E$10:$AW$87,MATCH($A82,'[8]July 2017'!$A$10:$A$87,0),P$47)</f>
        <v>90723</v>
      </c>
      <c r="Q82" s="20">
        <f>INDEX('[8]July 2017'!$E$10:$AW$87,MATCH($A82,'[8]July 2017'!$A$10:$A$87,0),Q$47)</f>
        <v>263072</v>
      </c>
      <c r="R82" s="20">
        <f>INDEX('[8]July 2017'!$E$10:$AW$87,MATCH($A82,'[8]July 2017'!$A$10:$A$87,0),R$47)</f>
        <v>193596</v>
      </c>
      <c r="S82" s="20">
        <f>INDEX('[8]July 2017'!$E$10:$AW$87,MATCH($A82,'[8]July 2017'!$A$10:$A$87,0),S$47)</f>
        <v>2112890</v>
      </c>
      <c r="T82" s="20">
        <f>INDEX('[8]July 2017'!$E$10:$AW$87,MATCH($A82,'[8]July 2017'!$A$10:$A$87,0),T$47)</f>
        <v>2380.19</v>
      </c>
      <c r="U82" s="20">
        <f>INDEX('[8]July 2017'!$E$10:$AW$87,MATCH($A82,'[8]July 2017'!$A$10:$A$87,0),U$47)</f>
        <v>4395.55</v>
      </c>
      <c r="V82" s="20">
        <f>INDEX('[8]July 2017'!$E$10:$AW$87,MATCH($A82,'[8]July 2017'!$A$10:$A$87,0),V$47)</f>
        <v>3454.8</v>
      </c>
      <c r="W82" s="20">
        <f>INDEX('[8]July 2017'!$E$10:$AW$87,MATCH($A82,'[8]July 2017'!$A$10:$A$87,0),W$47)</f>
        <v>4907.8500000000004</v>
      </c>
      <c r="X82" s="20">
        <f>INDEX('[8]July 2017'!$E$10:$AW$87,MATCH($A82,'[8]July 2017'!$A$10:$A$87,0),X$47)</f>
        <v>3484.1</v>
      </c>
      <c r="Y82" s="20">
        <f>INDEX('[8]July 2017'!$E$10:$AW$87,MATCH($A82,'[8]July 2017'!$A$10:$A$87,0),Y$47)</f>
        <v>2879.44</v>
      </c>
      <c r="Z82" s="20">
        <f>INDEX('[8]July 2017'!$E$10:$AW$87,MATCH($A82,'[8]July 2017'!$A$10:$A$87,0),Z$47)</f>
        <v>4928.0600000000004</v>
      </c>
      <c r="AA82" s="20">
        <f>INDEX('[8]July 2017'!$E$10:$AW$87,MATCH($A82,'[8]July 2017'!$A$10:$A$87,0),AA$47)</f>
        <v>3947.44</v>
      </c>
      <c r="AB82" s="20">
        <f>INDEX('[8]July 2017'!$E$10:$AW$87,MATCH($A82,'[8]July 2017'!$A$10:$A$87,0),AB$47)</f>
        <v>3354.7</v>
      </c>
      <c r="AC82" s="20">
        <f t="shared" si="5"/>
        <v>12.042448773083734</v>
      </c>
      <c r="AD82" s="20">
        <f t="shared" si="6"/>
        <v>27.890545685279189</v>
      </c>
      <c r="AE82" s="20">
        <f t="shared" si="7"/>
        <v>14.30795991054419</v>
      </c>
      <c r="AF82" s="20">
        <f t="shared" si="8"/>
        <v>31.43639508070715</v>
      </c>
      <c r="AG82" s="20">
        <f t="shared" si="9"/>
        <v>11.221656789487245</v>
      </c>
      <c r="AH82" s="20">
        <f t="shared" si="10"/>
        <v>12.91750033645866</v>
      </c>
      <c r="AI82" s="20">
        <f t="shared" si="11"/>
        <v>28.743423738699335</v>
      </c>
      <c r="AJ82" s="20">
        <f t="shared" si="12"/>
        <v>16.811925042589436</v>
      </c>
      <c r="AK82" s="20">
        <f t="shared" si="13"/>
        <v>18.628942692136825</v>
      </c>
      <c r="AL82" s="20">
        <f>INDEX('[8]July 2017'!$E$10:$AW$87,MATCH($A82,'[8]July 2017'!$A$10:$A$87,0),AL$47)</f>
        <v>197.65</v>
      </c>
      <c r="AM82" s="20">
        <f>INDEX('[8]July 2017'!$E$10:$AW$87,MATCH($A82,'[8]July 2017'!$A$10:$A$87,0),AM$47)</f>
        <v>157.6</v>
      </c>
      <c r="AN82" s="20">
        <f>INDEX('[8]July 2017'!$E$10:$AW$87,MATCH($A82,'[8]July 2017'!$A$10:$A$87,0),AN$47)</f>
        <v>241.46</v>
      </c>
      <c r="AO82" s="20">
        <f>INDEX('[8]July 2017'!$E$10:$AW$87,MATCH($A82,'[8]July 2017'!$A$10:$A$87,0),AO$47)</f>
        <v>156.12</v>
      </c>
      <c r="AP82" s="20">
        <f>INDEX('[8]July 2017'!$E$10:$AW$87,MATCH($A82,'[8]July 2017'!$A$10:$A$87,0),AP$47)</f>
        <v>310.48</v>
      </c>
      <c r="AQ82" s="20">
        <f>INDEX('[8]July 2017'!$E$10:$AW$87,MATCH($A82,'[8]July 2017'!$A$10:$A$87,0),AQ$47)</f>
        <v>222.91</v>
      </c>
      <c r="AR82" s="20">
        <f>INDEX('[8]July 2017'!$E$10:$AW$87,MATCH($A82,'[8]July 2017'!$A$10:$A$87,0),AR$47)</f>
        <v>171.45</v>
      </c>
      <c r="AS82" s="20">
        <f>INDEX('[8]July 2017'!$E$10:$AW$87,MATCH($A82,'[8]July 2017'!$A$10:$A$87,0),AS$47)</f>
        <v>234.8</v>
      </c>
      <c r="AT82" s="20">
        <f>INDEX('[8]July 2017'!$E$10:$AW$87,MATCH($A82,'[8]July 2017'!$A$10:$A$87,0),AT$47)</f>
        <v>180.08</v>
      </c>
    </row>
    <row r="83" spans="1:46">
      <c r="A83" s="21">
        <f t="shared" si="4"/>
        <v>39052</v>
      </c>
      <c r="B83" s="20">
        <f>INDEX('[8]July 2017'!$E$10:$AW$87,MATCH($A83,'[8]July 2017'!$A$10:$A$87,0),B$47)/1000000</f>
        <v>1941.9380707</v>
      </c>
      <c r="C83" s="20">
        <f>INDEX('[8]July 2017'!$E$10:$AW$87,MATCH($A83,'[8]July 2017'!$A$10:$A$87,0),C$47)/1000000</f>
        <v>170.52657029</v>
      </c>
      <c r="D83" s="20">
        <f>INDEX('[8]July 2017'!$E$10:$AW$87,MATCH($A83,'[8]July 2017'!$A$10:$A$87,0),D$47)/1000000</f>
        <v>302.89099869</v>
      </c>
      <c r="E83" s="20">
        <f>INDEX('[8]July 2017'!$E$10:$AW$87,MATCH($A83,'[8]July 2017'!$A$10:$A$87,0),E$47)/1000000</f>
        <v>272.00872257999998</v>
      </c>
      <c r="F83" s="20">
        <f>INDEX('[8]July 2017'!$E$10:$AW$87,MATCH($A83,'[8]July 2017'!$A$10:$A$87,0),F$47)/1000000</f>
        <v>419.60170042000004</v>
      </c>
      <c r="G83" s="20">
        <f>INDEX('[8]July 2017'!$E$10:$AW$87,MATCH($A83,'[8]July 2017'!$A$10:$A$87,0),G$47)/1000000</f>
        <v>259.64690081999998</v>
      </c>
      <c r="H83" s="20">
        <f>INDEX('[8]July 2017'!$E$10:$AW$87,MATCH($A83,'[8]July 2017'!$A$10:$A$87,0),H$47)/1000000</f>
        <v>1258.0060021199999</v>
      </c>
      <c r="I83" s="20">
        <f>INDEX('[8]July 2017'!$E$10:$AW$87,MATCH($A83,'[8]July 2017'!$A$10:$A$87,0),I$47)/1000000</f>
        <v>785.67415586000004</v>
      </c>
      <c r="J83" s="20">
        <f>INDEX('[8]July 2017'!$E$10:$AW$87,MATCH($A83,'[8]July 2017'!$A$10:$A$87,0),J$47)/1000000</f>
        <v>7194.3191835600001</v>
      </c>
      <c r="K83" s="20">
        <f>INDEX('[8]July 2017'!$E$10:$AW$87,MATCH($A83,'[8]July 2017'!$A$10:$A$87,0),K$47)</f>
        <v>814927</v>
      </c>
      <c r="L83" s="20">
        <f>INDEX('[8]July 2017'!$E$10:$AW$87,MATCH($A83,'[8]July 2017'!$A$10:$A$87,0),L$47)</f>
        <v>39688</v>
      </c>
      <c r="M83" s="20">
        <f>INDEX('[8]July 2017'!$E$10:$AW$87,MATCH($A83,'[8]July 2017'!$A$10:$A$87,0),M$47)</f>
        <v>95905</v>
      </c>
      <c r="N83" s="20">
        <f>INDEX('[8]July 2017'!$E$10:$AW$87,MATCH($A83,'[8]July 2017'!$A$10:$A$87,0),N$47)</f>
        <v>51116</v>
      </c>
      <c r="O83" s="20">
        <f>INDEX('[8]July 2017'!$E$10:$AW$87,MATCH($A83,'[8]July 2017'!$A$10:$A$87,0),O$47)</f>
        <v>115244</v>
      </c>
      <c r="P83" s="20">
        <f>INDEX('[8]July 2017'!$E$10:$AW$87,MATCH($A83,'[8]July 2017'!$A$10:$A$87,0),P$47)</f>
        <v>92116</v>
      </c>
      <c r="Q83" s="20">
        <f>INDEX('[8]July 2017'!$E$10:$AW$87,MATCH($A83,'[8]July 2017'!$A$10:$A$87,0),Q$47)</f>
        <v>266748</v>
      </c>
      <c r="R83" s="20">
        <f>INDEX('[8]July 2017'!$E$10:$AW$87,MATCH($A83,'[8]July 2017'!$A$10:$A$87,0),R$47)</f>
        <v>193188</v>
      </c>
      <c r="S83" s="20">
        <f>INDEX('[8]July 2017'!$E$10:$AW$87,MATCH($A83,'[8]July 2017'!$A$10:$A$87,0),S$47)</f>
        <v>2139124</v>
      </c>
      <c r="T83" s="20">
        <f>INDEX('[8]July 2017'!$E$10:$AW$87,MATCH($A83,'[8]July 2017'!$A$10:$A$87,0),T$47)</f>
        <v>2382.96</v>
      </c>
      <c r="U83" s="20">
        <f>INDEX('[8]July 2017'!$E$10:$AW$87,MATCH($A83,'[8]July 2017'!$A$10:$A$87,0),U$47)</f>
        <v>4296.6499999999996</v>
      </c>
      <c r="V83" s="20">
        <f>INDEX('[8]July 2017'!$E$10:$AW$87,MATCH($A83,'[8]July 2017'!$A$10:$A$87,0),V$47)</f>
        <v>3158.23</v>
      </c>
      <c r="W83" s="20">
        <f>INDEX('[8]July 2017'!$E$10:$AW$87,MATCH($A83,'[8]July 2017'!$A$10:$A$87,0),W$47)</f>
        <v>5321.4</v>
      </c>
      <c r="X83" s="20">
        <f>INDEX('[8]July 2017'!$E$10:$AW$87,MATCH($A83,'[8]July 2017'!$A$10:$A$87,0),X$47)</f>
        <v>3640.98</v>
      </c>
      <c r="Y83" s="20">
        <f>INDEX('[8]July 2017'!$E$10:$AW$87,MATCH($A83,'[8]July 2017'!$A$10:$A$87,0),Y$47)</f>
        <v>2818.68</v>
      </c>
      <c r="Z83" s="20">
        <f>INDEX('[8]July 2017'!$E$10:$AW$87,MATCH($A83,'[8]July 2017'!$A$10:$A$87,0),Z$47)</f>
        <v>4716.08</v>
      </c>
      <c r="AA83" s="20">
        <f>INDEX('[8]July 2017'!$E$10:$AW$87,MATCH($A83,'[8]July 2017'!$A$10:$A$87,0),AA$47)</f>
        <v>4066.88</v>
      </c>
      <c r="AB83" s="20">
        <f>INDEX('[8]July 2017'!$E$10:$AW$87,MATCH($A83,'[8]July 2017'!$A$10:$A$87,0),AB$47)</f>
        <v>3363.21</v>
      </c>
      <c r="AC83" s="20">
        <f t="shared" si="5"/>
        <v>12.02725483268561</v>
      </c>
      <c r="AD83" s="20">
        <f t="shared" si="6"/>
        <v>29.362741748103595</v>
      </c>
      <c r="AE83" s="20">
        <f t="shared" si="7"/>
        <v>13.207719973235196</v>
      </c>
      <c r="AF83" s="20">
        <f t="shared" si="8"/>
        <v>32.417910447761187</v>
      </c>
      <c r="AG83" s="20">
        <f t="shared" si="9"/>
        <v>10.70341299938266</v>
      </c>
      <c r="AH83" s="20">
        <f t="shared" si="10"/>
        <v>11.248174308631629</v>
      </c>
      <c r="AI83" s="20">
        <f t="shared" si="11"/>
        <v>29.007750030754089</v>
      </c>
      <c r="AJ83" s="20">
        <f t="shared" si="12"/>
        <v>16.699708454810494</v>
      </c>
      <c r="AK83" s="20">
        <f t="shared" si="13"/>
        <v>18.709445927903872</v>
      </c>
      <c r="AL83" s="20">
        <f>INDEX('[8]July 2017'!$E$10:$AW$87,MATCH($A83,'[8]July 2017'!$A$10:$A$87,0),AL$47)</f>
        <v>198.13</v>
      </c>
      <c r="AM83" s="20">
        <f>INDEX('[8]July 2017'!$E$10:$AW$87,MATCH($A83,'[8]July 2017'!$A$10:$A$87,0),AM$47)</f>
        <v>146.33000000000001</v>
      </c>
      <c r="AN83" s="20">
        <f>INDEX('[8]July 2017'!$E$10:$AW$87,MATCH($A83,'[8]July 2017'!$A$10:$A$87,0),AN$47)</f>
        <v>239.12</v>
      </c>
      <c r="AO83" s="20">
        <f>INDEX('[8]July 2017'!$E$10:$AW$87,MATCH($A83,'[8]July 2017'!$A$10:$A$87,0),AO$47)</f>
        <v>164.15</v>
      </c>
      <c r="AP83" s="20">
        <f>INDEX('[8]July 2017'!$E$10:$AW$87,MATCH($A83,'[8]July 2017'!$A$10:$A$87,0),AP$47)</f>
        <v>340.17</v>
      </c>
      <c r="AQ83" s="20">
        <f>INDEX('[8]July 2017'!$E$10:$AW$87,MATCH($A83,'[8]July 2017'!$A$10:$A$87,0),AQ$47)</f>
        <v>250.59</v>
      </c>
      <c r="AR83" s="20">
        <f>INDEX('[8]July 2017'!$E$10:$AW$87,MATCH($A83,'[8]July 2017'!$A$10:$A$87,0),AR$47)</f>
        <v>162.58000000000001</v>
      </c>
      <c r="AS83" s="20">
        <f>INDEX('[8]July 2017'!$E$10:$AW$87,MATCH($A83,'[8]July 2017'!$A$10:$A$87,0),AS$47)</f>
        <v>243.53</v>
      </c>
      <c r="AT83" s="20">
        <f>INDEX('[8]July 2017'!$E$10:$AW$87,MATCH($A83,'[8]July 2017'!$A$10:$A$87,0),AT$47)</f>
        <v>179.76</v>
      </c>
    </row>
    <row r="84" spans="1:46">
      <c r="A84" s="21">
        <f t="shared" si="4"/>
        <v>39142</v>
      </c>
      <c r="B84" s="20">
        <f>INDEX('[8]July 2017'!$E$10:$AW$87,MATCH($A84,'[8]July 2017'!$A$10:$A$87,0),B$47)/1000000</f>
        <v>1925.44201342</v>
      </c>
      <c r="C84" s="20">
        <f>INDEX('[8]July 2017'!$E$10:$AW$87,MATCH($A84,'[8]July 2017'!$A$10:$A$87,0),C$47)/1000000</f>
        <v>140.8978539</v>
      </c>
      <c r="D84" s="20">
        <f>INDEX('[8]July 2017'!$E$10:$AW$87,MATCH($A84,'[8]July 2017'!$A$10:$A$87,0),D$47)/1000000</f>
        <v>320.93449513000002</v>
      </c>
      <c r="E84" s="20">
        <f>INDEX('[8]July 2017'!$E$10:$AW$87,MATCH($A84,'[8]July 2017'!$A$10:$A$87,0),E$47)/1000000</f>
        <v>280.59772307999998</v>
      </c>
      <c r="F84" s="20">
        <f>INDEX('[8]July 2017'!$E$10:$AW$87,MATCH($A84,'[8]July 2017'!$A$10:$A$87,0),F$47)/1000000</f>
        <v>410.93604089999997</v>
      </c>
      <c r="G84" s="20">
        <f>INDEX('[8]July 2017'!$E$10:$AW$87,MATCH($A84,'[8]July 2017'!$A$10:$A$87,0),G$47)/1000000</f>
        <v>275.02564348000004</v>
      </c>
      <c r="H84" s="20">
        <f>INDEX('[8]July 2017'!$E$10:$AW$87,MATCH($A84,'[8]July 2017'!$A$10:$A$87,0),H$47)/1000000</f>
        <v>1260.09946427</v>
      </c>
      <c r="I84" s="20">
        <f>INDEX('[8]July 2017'!$E$10:$AW$87,MATCH($A84,'[8]July 2017'!$A$10:$A$87,0),I$47)/1000000</f>
        <v>845.1713373</v>
      </c>
      <c r="J84" s="20">
        <f>INDEX('[8]July 2017'!$E$10:$AW$87,MATCH($A84,'[8]July 2017'!$A$10:$A$87,0),J$47)/1000000</f>
        <v>7410.1955116999998</v>
      </c>
      <c r="K84" s="20">
        <f>INDEX('[8]July 2017'!$E$10:$AW$87,MATCH($A84,'[8]July 2017'!$A$10:$A$87,0),K$47)</f>
        <v>822319</v>
      </c>
      <c r="L84" s="20">
        <f>INDEX('[8]July 2017'!$E$10:$AW$87,MATCH($A84,'[8]July 2017'!$A$10:$A$87,0),L$47)</f>
        <v>40979</v>
      </c>
      <c r="M84" s="20">
        <f>INDEX('[8]July 2017'!$E$10:$AW$87,MATCH($A84,'[8]July 2017'!$A$10:$A$87,0),M$47)</f>
        <v>102411</v>
      </c>
      <c r="N84" s="20">
        <f>INDEX('[8]July 2017'!$E$10:$AW$87,MATCH($A84,'[8]July 2017'!$A$10:$A$87,0),N$47)</f>
        <v>49605</v>
      </c>
      <c r="O84" s="20">
        <f>INDEX('[8]July 2017'!$E$10:$AW$87,MATCH($A84,'[8]July 2017'!$A$10:$A$87,0),O$47)</f>
        <v>110449</v>
      </c>
      <c r="P84" s="20">
        <f>INDEX('[8]July 2017'!$E$10:$AW$87,MATCH($A84,'[8]July 2017'!$A$10:$A$87,0),P$47)</f>
        <v>94381</v>
      </c>
      <c r="Q84" s="20">
        <f>INDEX('[8]July 2017'!$E$10:$AW$87,MATCH($A84,'[8]July 2017'!$A$10:$A$87,0),Q$47)</f>
        <v>270266</v>
      </c>
      <c r="R84" s="20">
        <f>INDEX('[8]July 2017'!$E$10:$AW$87,MATCH($A84,'[8]July 2017'!$A$10:$A$87,0),R$47)</f>
        <v>194295</v>
      </c>
      <c r="S84" s="20">
        <f>INDEX('[8]July 2017'!$E$10:$AW$87,MATCH($A84,'[8]July 2017'!$A$10:$A$87,0),S$47)</f>
        <v>2171994</v>
      </c>
      <c r="T84" s="20">
        <f>INDEX('[8]July 2017'!$E$10:$AW$87,MATCH($A84,'[8]July 2017'!$A$10:$A$87,0),T$47)</f>
        <v>2341.48</v>
      </c>
      <c r="U84" s="20">
        <f>INDEX('[8]July 2017'!$E$10:$AW$87,MATCH($A84,'[8]July 2017'!$A$10:$A$87,0),U$47)</f>
        <v>3438.25</v>
      </c>
      <c r="V84" s="20">
        <f>INDEX('[8]July 2017'!$E$10:$AW$87,MATCH($A84,'[8]July 2017'!$A$10:$A$87,0),V$47)</f>
        <v>3133.78</v>
      </c>
      <c r="W84" s="20">
        <f>INDEX('[8]July 2017'!$E$10:$AW$87,MATCH($A84,'[8]July 2017'!$A$10:$A$87,0),W$47)</f>
        <v>5656.66</v>
      </c>
      <c r="X84" s="20">
        <f>INDEX('[8]July 2017'!$E$10:$AW$87,MATCH($A84,'[8]July 2017'!$A$10:$A$87,0),X$47)</f>
        <v>3720.59</v>
      </c>
      <c r="Y84" s="20">
        <f>INDEX('[8]July 2017'!$E$10:$AW$87,MATCH($A84,'[8]July 2017'!$A$10:$A$87,0),Y$47)</f>
        <v>2914</v>
      </c>
      <c r="Z84" s="20">
        <f>INDEX('[8]July 2017'!$E$10:$AW$87,MATCH($A84,'[8]July 2017'!$A$10:$A$87,0),Z$47)</f>
        <v>4662.4399999999996</v>
      </c>
      <c r="AA84" s="20">
        <f>INDEX('[8]July 2017'!$E$10:$AW$87,MATCH($A84,'[8]July 2017'!$A$10:$A$87,0),AA$47)</f>
        <v>4349.9399999999996</v>
      </c>
      <c r="AB84" s="20">
        <f>INDEX('[8]July 2017'!$E$10:$AW$87,MATCH($A84,'[8]July 2017'!$A$10:$A$87,0),AB$47)</f>
        <v>3411.7</v>
      </c>
      <c r="AC84" s="20">
        <f t="shared" si="5"/>
        <v>11.952424706482899</v>
      </c>
      <c r="AD84" s="20">
        <f t="shared" si="6"/>
        <v>25.806875328379498</v>
      </c>
      <c r="AE84" s="20">
        <f t="shared" si="7"/>
        <v>11.791323324679235</v>
      </c>
      <c r="AF84" s="20">
        <f t="shared" si="8"/>
        <v>35.77673771424957</v>
      </c>
      <c r="AG84" s="20">
        <f t="shared" si="9"/>
        <v>10.938729309381708</v>
      </c>
      <c r="AH84" s="20">
        <f t="shared" si="10"/>
        <v>9.431031134701275</v>
      </c>
      <c r="AI84" s="20">
        <f t="shared" si="11"/>
        <v>33.783349032678792</v>
      </c>
      <c r="AJ84" s="20">
        <f t="shared" si="12"/>
        <v>17.02920450986533</v>
      </c>
      <c r="AK84" s="20">
        <f t="shared" si="13"/>
        <v>19.759643229468317</v>
      </c>
      <c r="AL84" s="20">
        <f>INDEX('[8]July 2017'!$E$10:$AW$87,MATCH($A84,'[8]July 2017'!$A$10:$A$87,0),AL$47)</f>
        <v>195.9</v>
      </c>
      <c r="AM84" s="20">
        <f>INDEX('[8]July 2017'!$E$10:$AW$87,MATCH($A84,'[8]July 2017'!$A$10:$A$87,0),AM$47)</f>
        <v>133.22999999999999</v>
      </c>
      <c r="AN84" s="20">
        <f>INDEX('[8]July 2017'!$E$10:$AW$87,MATCH($A84,'[8]July 2017'!$A$10:$A$87,0),AN$47)</f>
        <v>265.77</v>
      </c>
      <c r="AO84" s="20">
        <f>INDEX('[8]July 2017'!$E$10:$AW$87,MATCH($A84,'[8]July 2017'!$A$10:$A$87,0),AO$47)</f>
        <v>158.11000000000001</v>
      </c>
      <c r="AP84" s="20">
        <f>INDEX('[8]July 2017'!$E$10:$AW$87,MATCH($A84,'[8]July 2017'!$A$10:$A$87,0),AP$47)</f>
        <v>340.13</v>
      </c>
      <c r="AQ84" s="20">
        <f>INDEX('[8]July 2017'!$E$10:$AW$87,MATCH($A84,'[8]July 2017'!$A$10:$A$87,0),AQ$47)</f>
        <v>308.98</v>
      </c>
      <c r="AR84" s="20">
        <f>INDEX('[8]July 2017'!$E$10:$AW$87,MATCH($A84,'[8]July 2017'!$A$10:$A$87,0),AR$47)</f>
        <v>138.01</v>
      </c>
      <c r="AS84" s="20">
        <f>INDEX('[8]July 2017'!$E$10:$AW$87,MATCH($A84,'[8]July 2017'!$A$10:$A$87,0),AS$47)</f>
        <v>255.44</v>
      </c>
      <c r="AT84" s="20">
        <f>INDEX('[8]July 2017'!$E$10:$AW$87,MATCH($A84,'[8]July 2017'!$A$10:$A$87,0),AT$47)</f>
        <v>172.66</v>
      </c>
    </row>
    <row r="85" spans="1:46">
      <c r="A85" s="21">
        <f t="shared" si="4"/>
        <v>39234</v>
      </c>
      <c r="B85" s="20">
        <f>INDEX('[8]July 2017'!$E$10:$AW$87,MATCH($A85,'[8]July 2017'!$A$10:$A$87,0),B$47)/1000000</f>
        <v>1955.7221957300001</v>
      </c>
      <c r="C85" s="20">
        <f>INDEX('[8]July 2017'!$E$10:$AW$87,MATCH($A85,'[8]July 2017'!$A$10:$A$87,0),C$47)/1000000</f>
        <v>153.26879563999998</v>
      </c>
      <c r="D85" s="20">
        <f>INDEX('[8]July 2017'!$E$10:$AW$87,MATCH($A85,'[8]July 2017'!$A$10:$A$87,0),D$47)/1000000</f>
        <v>300.58269060999999</v>
      </c>
      <c r="E85" s="20">
        <f>INDEX('[8]July 2017'!$E$10:$AW$87,MATCH($A85,'[8]July 2017'!$A$10:$A$87,0),E$47)/1000000</f>
        <v>297.78637431999999</v>
      </c>
      <c r="F85" s="20">
        <f>INDEX('[8]July 2017'!$E$10:$AW$87,MATCH($A85,'[8]July 2017'!$A$10:$A$87,0),F$47)/1000000</f>
        <v>393.92609455000002</v>
      </c>
      <c r="G85" s="20">
        <f>INDEX('[8]July 2017'!$E$10:$AW$87,MATCH($A85,'[8]July 2017'!$A$10:$A$87,0),G$47)/1000000</f>
        <v>274.10764592999999</v>
      </c>
      <c r="H85" s="20">
        <f>INDEX('[8]July 2017'!$E$10:$AW$87,MATCH($A85,'[8]July 2017'!$A$10:$A$87,0),H$47)/1000000</f>
        <v>1275.7397608499998</v>
      </c>
      <c r="I85" s="20">
        <f>INDEX('[8]July 2017'!$E$10:$AW$87,MATCH($A85,'[8]July 2017'!$A$10:$A$87,0),I$47)/1000000</f>
        <v>852.36947760999999</v>
      </c>
      <c r="J85" s="20">
        <f>INDEX('[8]July 2017'!$E$10:$AW$87,MATCH($A85,'[8]July 2017'!$A$10:$A$87,0),J$47)/1000000</f>
        <v>7446.0984723900001</v>
      </c>
      <c r="K85" s="20">
        <f>INDEX('[8]July 2017'!$E$10:$AW$87,MATCH($A85,'[8]July 2017'!$A$10:$A$87,0),K$47)</f>
        <v>826188</v>
      </c>
      <c r="L85" s="20">
        <f>INDEX('[8]July 2017'!$E$10:$AW$87,MATCH($A85,'[8]July 2017'!$A$10:$A$87,0),L$47)</f>
        <v>41622</v>
      </c>
      <c r="M85" s="20">
        <f>INDEX('[8]July 2017'!$E$10:$AW$87,MATCH($A85,'[8]July 2017'!$A$10:$A$87,0),M$47)</f>
        <v>104154</v>
      </c>
      <c r="N85" s="20">
        <f>INDEX('[8]July 2017'!$E$10:$AW$87,MATCH($A85,'[8]July 2017'!$A$10:$A$87,0),N$47)</f>
        <v>52239</v>
      </c>
      <c r="O85" s="20">
        <f>INDEX('[8]July 2017'!$E$10:$AW$87,MATCH($A85,'[8]July 2017'!$A$10:$A$87,0),O$47)</f>
        <v>109701</v>
      </c>
      <c r="P85" s="20">
        <f>INDEX('[8]July 2017'!$E$10:$AW$87,MATCH($A85,'[8]July 2017'!$A$10:$A$87,0),P$47)</f>
        <v>93139</v>
      </c>
      <c r="Q85" s="20">
        <f>INDEX('[8]July 2017'!$E$10:$AW$87,MATCH($A85,'[8]July 2017'!$A$10:$A$87,0),Q$47)</f>
        <v>273535</v>
      </c>
      <c r="R85" s="20">
        <f>INDEX('[8]July 2017'!$E$10:$AW$87,MATCH($A85,'[8]July 2017'!$A$10:$A$87,0),R$47)</f>
        <v>194494</v>
      </c>
      <c r="S85" s="20">
        <f>INDEX('[8]July 2017'!$E$10:$AW$87,MATCH($A85,'[8]July 2017'!$A$10:$A$87,0),S$47)</f>
        <v>2186254</v>
      </c>
      <c r="T85" s="20">
        <f>INDEX('[8]July 2017'!$E$10:$AW$87,MATCH($A85,'[8]July 2017'!$A$10:$A$87,0),T$47)</f>
        <v>2367.16</v>
      </c>
      <c r="U85" s="20">
        <f>INDEX('[8]July 2017'!$E$10:$AW$87,MATCH($A85,'[8]July 2017'!$A$10:$A$87,0),U$47)</f>
        <v>3682.4</v>
      </c>
      <c r="V85" s="20">
        <f>INDEX('[8]July 2017'!$E$10:$AW$87,MATCH($A85,'[8]July 2017'!$A$10:$A$87,0),V$47)</f>
        <v>2885.94</v>
      </c>
      <c r="W85" s="20">
        <f>INDEX('[8]July 2017'!$E$10:$AW$87,MATCH($A85,'[8]July 2017'!$A$10:$A$87,0),W$47)</f>
        <v>5700.42</v>
      </c>
      <c r="X85" s="20">
        <f>INDEX('[8]July 2017'!$E$10:$AW$87,MATCH($A85,'[8]July 2017'!$A$10:$A$87,0),X$47)</f>
        <v>3590.9</v>
      </c>
      <c r="Y85" s="20">
        <f>INDEX('[8]July 2017'!$E$10:$AW$87,MATCH($A85,'[8]July 2017'!$A$10:$A$87,0),Y$47)</f>
        <v>2943.01</v>
      </c>
      <c r="Z85" s="20">
        <f>INDEX('[8]July 2017'!$E$10:$AW$87,MATCH($A85,'[8]July 2017'!$A$10:$A$87,0),Z$47)</f>
        <v>4663.8900000000003</v>
      </c>
      <c r="AA85" s="20">
        <f>INDEX('[8]July 2017'!$E$10:$AW$87,MATCH($A85,'[8]July 2017'!$A$10:$A$87,0),AA$47)</f>
        <v>4382.5</v>
      </c>
      <c r="AB85" s="20">
        <f>INDEX('[8]July 2017'!$E$10:$AW$87,MATCH($A85,'[8]July 2017'!$A$10:$A$87,0),AB$47)</f>
        <v>3405.87</v>
      </c>
      <c r="AC85" s="20">
        <f t="shared" si="5"/>
        <v>11.74594353198035</v>
      </c>
      <c r="AD85" s="20">
        <f t="shared" si="6"/>
        <v>31.082974592723897</v>
      </c>
      <c r="AE85" s="20">
        <f t="shared" si="7"/>
        <v>10.157468675207658</v>
      </c>
      <c r="AF85" s="20">
        <f t="shared" si="8"/>
        <v>41.921017796734816</v>
      </c>
      <c r="AG85" s="20">
        <f t="shared" si="9"/>
        <v>10.50861841912733</v>
      </c>
      <c r="AH85" s="20">
        <f t="shared" si="10"/>
        <v>8.2957774269928972</v>
      </c>
      <c r="AI85" s="20">
        <f t="shared" si="11"/>
        <v>34.242951541850225</v>
      </c>
      <c r="AJ85" s="20">
        <f t="shared" si="12"/>
        <v>16.766134894219366</v>
      </c>
      <c r="AK85" s="20">
        <f t="shared" si="13"/>
        <v>19.753334879944322</v>
      </c>
      <c r="AL85" s="20">
        <f>INDEX('[8]July 2017'!$E$10:$AW$87,MATCH($A85,'[8]July 2017'!$A$10:$A$87,0),AL$47)</f>
        <v>201.53</v>
      </c>
      <c r="AM85" s="20">
        <f>INDEX('[8]July 2017'!$E$10:$AW$87,MATCH($A85,'[8]July 2017'!$A$10:$A$87,0),AM$47)</f>
        <v>118.47</v>
      </c>
      <c r="AN85" s="20">
        <f>INDEX('[8]July 2017'!$E$10:$AW$87,MATCH($A85,'[8]July 2017'!$A$10:$A$87,0),AN$47)</f>
        <v>284.12</v>
      </c>
      <c r="AO85" s="20">
        <f>INDEX('[8]July 2017'!$E$10:$AW$87,MATCH($A85,'[8]July 2017'!$A$10:$A$87,0),AO$47)</f>
        <v>135.97999999999999</v>
      </c>
      <c r="AP85" s="20">
        <f>INDEX('[8]July 2017'!$E$10:$AW$87,MATCH($A85,'[8]July 2017'!$A$10:$A$87,0),AP$47)</f>
        <v>341.71</v>
      </c>
      <c r="AQ85" s="20">
        <f>INDEX('[8]July 2017'!$E$10:$AW$87,MATCH($A85,'[8]July 2017'!$A$10:$A$87,0),AQ$47)</f>
        <v>354.76</v>
      </c>
      <c r="AR85" s="20">
        <f>INDEX('[8]July 2017'!$E$10:$AW$87,MATCH($A85,'[8]July 2017'!$A$10:$A$87,0),AR$47)</f>
        <v>136.19999999999999</v>
      </c>
      <c r="AS85" s="20">
        <f>INDEX('[8]July 2017'!$E$10:$AW$87,MATCH($A85,'[8]July 2017'!$A$10:$A$87,0),AS$47)</f>
        <v>261.39</v>
      </c>
      <c r="AT85" s="20">
        <f>INDEX('[8]July 2017'!$E$10:$AW$87,MATCH($A85,'[8]July 2017'!$A$10:$A$87,0),AT$47)</f>
        <v>172.42</v>
      </c>
    </row>
    <row r="86" spans="1:46">
      <c r="A86" s="21">
        <f t="shared" si="4"/>
        <v>39326</v>
      </c>
      <c r="B86" s="20">
        <f>INDEX('[8]July 2017'!$E$10:$AW$87,MATCH($A86,'[8]July 2017'!$A$10:$A$87,0),B$47)/1000000</f>
        <v>2045.9002681900001</v>
      </c>
      <c r="C86" s="20">
        <f>INDEX('[8]July 2017'!$E$10:$AW$87,MATCH($A86,'[8]July 2017'!$A$10:$A$87,0),C$47)/1000000</f>
        <v>155.32932950999998</v>
      </c>
      <c r="D86" s="20">
        <f>INDEX('[8]July 2017'!$E$10:$AW$87,MATCH($A86,'[8]July 2017'!$A$10:$A$87,0),D$47)/1000000</f>
        <v>304.56796943000001</v>
      </c>
      <c r="E86" s="20">
        <f>INDEX('[8]July 2017'!$E$10:$AW$87,MATCH($A86,'[8]July 2017'!$A$10:$A$87,0),E$47)/1000000</f>
        <v>303.88278776999999</v>
      </c>
      <c r="F86" s="20">
        <f>INDEX('[8]July 2017'!$E$10:$AW$87,MATCH($A86,'[8]July 2017'!$A$10:$A$87,0),F$47)/1000000</f>
        <v>395.38645858999996</v>
      </c>
      <c r="G86" s="20">
        <f>INDEX('[8]July 2017'!$E$10:$AW$87,MATCH($A86,'[8]July 2017'!$A$10:$A$87,0),G$47)/1000000</f>
        <v>267.77459234000003</v>
      </c>
      <c r="H86" s="20">
        <f>INDEX('[8]July 2017'!$E$10:$AW$87,MATCH($A86,'[8]July 2017'!$A$10:$A$87,0),H$47)/1000000</f>
        <v>1332.18689539</v>
      </c>
      <c r="I86" s="20">
        <f>INDEX('[8]July 2017'!$E$10:$AW$87,MATCH($A86,'[8]July 2017'!$A$10:$A$87,0),I$47)/1000000</f>
        <v>847.47680402000003</v>
      </c>
      <c r="J86" s="20">
        <f>INDEX('[8]July 2017'!$E$10:$AW$87,MATCH($A86,'[8]July 2017'!$A$10:$A$87,0),J$47)/1000000</f>
        <v>7630.65200895</v>
      </c>
      <c r="K86" s="20">
        <f>INDEX('[8]July 2017'!$E$10:$AW$87,MATCH($A86,'[8]July 2017'!$A$10:$A$87,0),K$47)</f>
        <v>848634</v>
      </c>
      <c r="L86" s="20">
        <f>INDEX('[8]July 2017'!$E$10:$AW$87,MATCH($A86,'[8]July 2017'!$A$10:$A$87,0),L$47)</f>
        <v>41737</v>
      </c>
      <c r="M86" s="20">
        <f>INDEX('[8]July 2017'!$E$10:$AW$87,MATCH($A86,'[8]July 2017'!$A$10:$A$87,0),M$47)</f>
        <v>106498</v>
      </c>
      <c r="N86" s="20">
        <f>INDEX('[8]July 2017'!$E$10:$AW$87,MATCH($A86,'[8]July 2017'!$A$10:$A$87,0),N$47)</f>
        <v>53977</v>
      </c>
      <c r="O86" s="20">
        <f>INDEX('[8]July 2017'!$E$10:$AW$87,MATCH($A86,'[8]July 2017'!$A$10:$A$87,0),O$47)</f>
        <v>106682</v>
      </c>
      <c r="P86" s="20">
        <f>INDEX('[8]July 2017'!$E$10:$AW$87,MATCH($A86,'[8]July 2017'!$A$10:$A$87,0),P$47)</f>
        <v>89486</v>
      </c>
      <c r="Q86" s="20">
        <f>INDEX('[8]July 2017'!$E$10:$AW$87,MATCH($A86,'[8]July 2017'!$A$10:$A$87,0),Q$47)</f>
        <v>272843</v>
      </c>
      <c r="R86" s="20">
        <f>INDEX('[8]July 2017'!$E$10:$AW$87,MATCH($A86,'[8]July 2017'!$A$10:$A$87,0),R$47)</f>
        <v>191019</v>
      </c>
      <c r="S86" s="20">
        <f>INDEX('[8]July 2017'!$E$10:$AW$87,MATCH($A86,'[8]July 2017'!$A$10:$A$87,0),S$47)</f>
        <v>2206771</v>
      </c>
      <c r="T86" s="20">
        <f>INDEX('[8]July 2017'!$E$10:$AW$87,MATCH($A86,'[8]July 2017'!$A$10:$A$87,0),T$47)</f>
        <v>2410.8200000000002</v>
      </c>
      <c r="U86" s="20">
        <f>INDEX('[8]July 2017'!$E$10:$AW$87,MATCH($A86,'[8]July 2017'!$A$10:$A$87,0),U$47)</f>
        <v>3721.6</v>
      </c>
      <c r="V86" s="20">
        <f>INDEX('[8]July 2017'!$E$10:$AW$87,MATCH($A86,'[8]July 2017'!$A$10:$A$87,0),V$47)</f>
        <v>2859.85</v>
      </c>
      <c r="W86" s="20">
        <f>INDEX('[8]July 2017'!$E$10:$AW$87,MATCH($A86,'[8]July 2017'!$A$10:$A$87,0),W$47)</f>
        <v>5629.84</v>
      </c>
      <c r="X86" s="20">
        <f>INDEX('[8]July 2017'!$E$10:$AW$87,MATCH($A86,'[8]July 2017'!$A$10:$A$87,0),X$47)</f>
        <v>3706.2</v>
      </c>
      <c r="Y86" s="20">
        <f>INDEX('[8]July 2017'!$E$10:$AW$87,MATCH($A86,'[8]July 2017'!$A$10:$A$87,0),Y$47)</f>
        <v>2992.35</v>
      </c>
      <c r="Z86" s="20">
        <f>INDEX('[8]July 2017'!$E$10:$AW$87,MATCH($A86,'[8]July 2017'!$A$10:$A$87,0),Z$47)</f>
        <v>4882.6099999999997</v>
      </c>
      <c r="AA86" s="20">
        <f>INDEX('[8]July 2017'!$E$10:$AW$87,MATCH($A86,'[8]July 2017'!$A$10:$A$87,0),AA$47)</f>
        <v>4436.62</v>
      </c>
      <c r="AB86" s="20">
        <f>INDEX('[8]July 2017'!$E$10:$AW$87,MATCH($A86,'[8]July 2017'!$A$10:$A$87,0),AB$47)</f>
        <v>3457.84</v>
      </c>
      <c r="AC86" s="20">
        <f t="shared" si="5"/>
        <v>11.745201208223717</v>
      </c>
      <c r="AD86" s="20">
        <f t="shared" si="6"/>
        <v>31.789527633040063</v>
      </c>
      <c r="AE86" s="20">
        <f t="shared" si="7"/>
        <v>9.0861000794281175</v>
      </c>
      <c r="AF86" s="20">
        <f t="shared" si="8"/>
        <v>37.977873718294653</v>
      </c>
      <c r="AG86" s="20">
        <f t="shared" si="9"/>
        <v>8.7749786911639358</v>
      </c>
      <c r="AH86" s="20">
        <f t="shared" si="10"/>
        <v>9.0732261976955719</v>
      </c>
      <c r="AI86" s="20">
        <f t="shared" si="11"/>
        <v>34.520715497737555</v>
      </c>
      <c r="AJ86" s="20">
        <f t="shared" si="12"/>
        <v>17.811313179975109</v>
      </c>
      <c r="AK86" s="20">
        <f t="shared" si="13"/>
        <v>19.355387629443044</v>
      </c>
      <c r="AL86" s="20">
        <f>INDEX('[8]July 2017'!$E$10:$AW$87,MATCH($A86,'[8]July 2017'!$A$10:$A$87,0),AL$47)</f>
        <v>205.26</v>
      </c>
      <c r="AM86" s="20">
        <f>INDEX('[8]July 2017'!$E$10:$AW$87,MATCH($A86,'[8]July 2017'!$A$10:$A$87,0),AM$47)</f>
        <v>117.07</v>
      </c>
      <c r="AN86" s="20">
        <f>INDEX('[8]July 2017'!$E$10:$AW$87,MATCH($A86,'[8]July 2017'!$A$10:$A$87,0),AN$47)</f>
        <v>314.75</v>
      </c>
      <c r="AO86" s="20">
        <f>INDEX('[8]July 2017'!$E$10:$AW$87,MATCH($A86,'[8]July 2017'!$A$10:$A$87,0),AO$47)</f>
        <v>148.24</v>
      </c>
      <c r="AP86" s="20">
        <f>INDEX('[8]July 2017'!$E$10:$AW$87,MATCH($A86,'[8]July 2017'!$A$10:$A$87,0),AP$47)</f>
        <v>422.36</v>
      </c>
      <c r="AQ86" s="20">
        <f>INDEX('[8]July 2017'!$E$10:$AW$87,MATCH($A86,'[8]July 2017'!$A$10:$A$87,0),AQ$47)</f>
        <v>329.8</v>
      </c>
      <c r="AR86" s="20">
        <f>INDEX('[8]July 2017'!$E$10:$AW$87,MATCH($A86,'[8]July 2017'!$A$10:$A$87,0),AR$47)</f>
        <v>141.44</v>
      </c>
      <c r="AS86" s="20">
        <f>INDEX('[8]July 2017'!$E$10:$AW$87,MATCH($A86,'[8]July 2017'!$A$10:$A$87,0),AS$47)</f>
        <v>249.09</v>
      </c>
      <c r="AT86" s="20">
        <f>INDEX('[8]July 2017'!$E$10:$AW$87,MATCH($A86,'[8]July 2017'!$A$10:$A$87,0),AT$47)</f>
        <v>178.65</v>
      </c>
    </row>
    <row r="87" spans="1:46">
      <c r="A87" s="21">
        <f t="shared" si="4"/>
        <v>39417</v>
      </c>
      <c r="B87" s="20">
        <f>INDEX('[8]July 2017'!$E$10:$AW$87,MATCH($A87,'[8]July 2017'!$A$10:$A$87,0),B$47)/1000000</f>
        <v>2118.4417819800001</v>
      </c>
      <c r="C87" s="20">
        <f>INDEX('[8]July 2017'!$E$10:$AW$87,MATCH($A87,'[8]July 2017'!$A$10:$A$87,0),C$47)/1000000</f>
        <v>151.37966668000001</v>
      </c>
      <c r="D87" s="20">
        <f>INDEX('[8]July 2017'!$E$10:$AW$87,MATCH($A87,'[8]July 2017'!$A$10:$A$87,0),D$47)/1000000</f>
        <v>318.79157089999995</v>
      </c>
      <c r="E87" s="20">
        <f>INDEX('[8]July 2017'!$E$10:$AW$87,MATCH($A87,'[8]July 2017'!$A$10:$A$87,0),E$47)/1000000</f>
        <v>263.39755138999999</v>
      </c>
      <c r="F87" s="20">
        <f>INDEX('[8]July 2017'!$E$10:$AW$87,MATCH($A87,'[8]July 2017'!$A$10:$A$87,0),F$47)/1000000</f>
        <v>392.15780114</v>
      </c>
      <c r="G87" s="20">
        <f>INDEX('[8]July 2017'!$E$10:$AW$87,MATCH($A87,'[8]July 2017'!$A$10:$A$87,0),G$47)/1000000</f>
        <v>255.08931791000001</v>
      </c>
      <c r="H87" s="20">
        <f>INDEX('[8]July 2017'!$E$10:$AW$87,MATCH($A87,'[8]July 2017'!$A$10:$A$87,0),H$47)/1000000</f>
        <v>1381.0288222300001</v>
      </c>
      <c r="I87" s="20">
        <f>INDEX('[8]July 2017'!$E$10:$AW$87,MATCH($A87,'[8]July 2017'!$A$10:$A$87,0),I$47)/1000000</f>
        <v>801.7412760599999</v>
      </c>
      <c r="J87" s="20">
        <f>INDEX('[8]July 2017'!$E$10:$AW$87,MATCH($A87,'[8]July 2017'!$A$10:$A$87,0),J$47)/1000000</f>
        <v>7608.4541819300002</v>
      </c>
      <c r="K87" s="20">
        <f>INDEX('[8]July 2017'!$E$10:$AW$87,MATCH($A87,'[8]July 2017'!$A$10:$A$87,0),K$47)</f>
        <v>855361</v>
      </c>
      <c r="L87" s="20">
        <f>INDEX('[8]July 2017'!$E$10:$AW$87,MATCH($A87,'[8]July 2017'!$A$10:$A$87,0),L$47)</f>
        <v>42351</v>
      </c>
      <c r="M87" s="20">
        <f>INDEX('[8]July 2017'!$E$10:$AW$87,MATCH($A87,'[8]July 2017'!$A$10:$A$87,0),M$47)</f>
        <v>107905</v>
      </c>
      <c r="N87" s="20">
        <f>INDEX('[8]July 2017'!$E$10:$AW$87,MATCH($A87,'[8]July 2017'!$A$10:$A$87,0),N$47)</f>
        <v>50686</v>
      </c>
      <c r="O87" s="20">
        <f>INDEX('[8]July 2017'!$E$10:$AW$87,MATCH($A87,'[8]July 2017'!$A$10:$A$87,0),O$47)</f>
        <v>103683</v>
      </c>
      <c r="P87" s="20">
        <f>INDEX('[8]July 2017'!$E$10:$AW$87,MATCH($A87,'[8]July 2017'!$A$10:$A$87,0),P$47)</f>
        <v>78564</v>
      </c>
      <c r="Q87" s="20">
        <f>INDEX('[8]July 2017'!$E$10:$AW$87,MATCH($A87,'[8]July 2017'!$A$10:$A$87,0),Q$47)</f>
        <v>267074</v>
      </c>
      <c r="R87" s="20">
        <f>INDEX('[8]July 2017'!$E$10:$AW$87,MATCH($A87,'[8]July 2017'!$A$10:$A$87,0),R$47)</f>
        <v>187540</v>
      </c>
      <c r="S87" s="20">
        <f>INDEX('[8]July 2017'!$E$10:$AW$87,MATCH($A87,'[8]July 2017'!$A$10:$A$87,0),S$47)</f>
        <v>2184899</v>
      </c>
      <c r="T87" s="20">
        <f>INDEX('[8]July 2017'!$E$10:$AW$87,MATCH($A87,'[8]July 2017'!$A$10:$A$87,0),T$47)</f>
        <v>2476.66</v>
      </c>
      <c r="U87" s="20">
        <f>INDEX('[8]July 2017'!$E$10:$AW$87,MATCH($A87,'[8]July 2017'!$A$10:$A$87,0),U$47)</f>
        <v>3574.38</v>
      </c>
      <c r="V87" s="20">
        <f>INDEX('[8]July 2017'!$E$10:$AW$87,MATCH($A87,'[8]July 2017'!$A$10:$A$87,0),V$47)</f>
        <v>2954.36</v>
      </c>
      <c r="W87" s="20">
        <f>INDEX('[8]July 2017'!$E$10:$AW$87,MATCH($A87,'[8]July 2017'!$A$10:$A$87,0),W$47)</f>
        <v>5196.62</v>
      </c>
      <c r="X87" s="20">
        <f>INDEX('[8]July 2017'!$E$10:$AW$87,MATCH($A87,'[8]July 2017'!$A$10:$A$87,0),X$47)</f>
        <v>3782.27</v>
      </c>
      <c r="Y87" s="20">
        <f>INDEX('[8]July 2017'!$E$10:$AW$87,MATCH($A87,'[8]July 2017'!$A$10:$A$87,0),Y$47)</f>
        <v>3246.92</v>
      </c>
      <c r="Z87" s="20">
        <f>INDEX('[8]July 2017'!$E$10:$AW$87,MATCH($A87,'[8]July 2017'!$A$10:$A$87,0),Z$47)</f>
        <v>5170.96</v>
      </c>
      <c r="AA87" s="20">
        <f>INDEX('[8]July 2017'!$E$10:$AW$87,MATCH($A87,'[8]July 2017'!$A$10:$A$87,0),AA$47)</f>
        <v>4275.03</v>
      </c>
      <c r="AB87" s="20">
        <f>INDEX('[8]July 2017'!$E$10:$AW$87,MATCH($A87,'[8]July 2017'!$A$10:$A$87,0),AB$47)</f>
        <v>3482.29</v>
      </c>
      <c r="AC87" s="20">
        <f t="shared" si="5"/>
        <v>11.150601053532032</v>
      </c>
      <c r="AD87" s="20">
        <f t="shared" si="6"/>
        <v>29.396989884036515</v>
      </c>
      <c r="AE87" s="20">
        <f t="shared" si="7"/>
        <v>10.696839132481264</v>
      </c>
      <c r="AF87" s="20">
        <f t="shared" si="8"/>
        <v>37.139937106918239</v>
      </c>
      <c r="AG87" s="20">
        <f t="shared" si="9"/>
        <v>9.2108954533278133</v>
      </c>
      <c r="AH87" s="20">
        <f t="shared" si="10"/>
        <v>11.370758185956925</v>
      </c>
      <c r="AI87" s="20">
        <f t="shared" si="11"/>
        <v>34.185905064127994</v>
      </c>
      <c r="AJ87" s="20">
        <f t="shared" si="12"/>
        <v>17.479780839841354</v>
      </c>
      <c r="AK87" s="20">
        <f t="shared" si="13"/>
        <v>19.331020317530811</v>
      </c>
      <c r="AL87" s="20">
        <f>INDEX('[8]July 2017'!$E$10:$AW$87,MATCH($A87,'[8]July 2017'!$A$10:$A$87,0),AL$47)</f>
        <v>222.11</v>
      </c>
      <c r="AM87" s="20">
        <f>INDEX('[8]July 2017'!$E$10:$AW$87,MATCH($A87,'[8]July 2017'!$A$10:$A$87,0),AM$47)</f>
        <v>121.59</v>
      </c>
      <c r="AN87" s="20">
        <f>INDEX('[8]July 2017'!$E$10:$AW$87,MATCH($A87,'[8]July 2017'!$A$10:$A$87,0),AN$47)</f>
        <v>276.19</v>
      </c>
      <c r="AO87" s="20">
        <f>INDEX('[8]July 2017'!$E$10:$AW$87,MATCH($A87,'[8]July 2017'!$A$10:$A$87,0),AO$47)</f>
        <v>139.91999999999999</v>
      </c>
      <c r="AP87" s="20">
        <f>INDEX('[8]July 2017'!$E$10:$AW$87,MATCH($A87,'[8]July 2017'!$A$10:$A$87,0),AP$47)</f>
        <v>410.63</v>
      </c>
      <c r="AQ87" s="20">
        <f>INDEX('[8]July 2017'!$E$10:$AW$87,MATCH($A87,'[8]July 2017'!$A$10:$A$87,0),AQ$47)</f>
        <v>285.55</v>
      </c>
      <c r="AR87" s="20">
        <f>INDEX('[8]July 2017'!$E$10:$AW$87,MATCH($A87,'[8]July 2017'!$A$10:$A$87,0),AR$47)</f>
        <v>151.26</v>
      </c>
      <c r="AS87" s="20">
        <f>INDEX('[8]July 2017'!$E$10:$AW$87,MATCH($A87,'[8]July 2017'!$A$10:$A$87,0),AS$47)</f>
        <v>244.57</v>
      </c>
      <c r="AT87" s="20">
        <f>INDEX('[8]July 2017'!$E$10:$AW$87,MATCH($A87,'[8]July 2017'!$A$10:$A$87,0),AT$47)</f>
        <v>180.14</v>
      </c>
    </row>
    <row r="88" spans="1:46">
      <c r="A88" s="21">
        <f t="shared" si="4"/>
        <v>39508</v>
      </c>
      <c r="B88" s="20">
        <f>INDEX('[8]July 2017'!$E$10:$AW$87,MATCH($A88,'[8]July 2017'!$A$10:$A$87,0),B$47)/1000000</f>
        <v>2243.62620466</v>
      </c>
      <c r="C88" s="20">
        <f>INDEX('[8]July 2017'!$E$10:$AW$87,MATCH($A88,'[8]July 2017'!$A$10:$A$87,0),C$47)/1000000</f>
        <v>159.29630861999999</v>
      </c>
      <c r="D88" s="20">
        <f>INDEX('[8]July 2017'!$E$10:$AW$87,MATCH($A88,'[8]July 2017'!$A$10:$A$87,0),D$47)/1000000</f>
        <v>322.09931581000001</v>
      </c>
      <c r="E88" s="20">
        <f>INDEX('[8]July 2017'!$E$10:$AW$87,MATCH($A88,'[8]July 2017'!$A$10:$A$87,0),E$47)/1000000</f>
        <v>257.73460053999997</v>
      </c>
      <c r="F88" s="20">
        <f>INDEX('[8]July 2017'!$E$10:$AW$87,MATCH($A88,'[8]July 2017'!$A$10:$A$87,0),F$47)/1000000</f>
        <v>395.19243482000002</v>
      </c>
      <c r="G88" s="20">
        <f>INDEX('[8]July 2017'!$E$10:$AW$87,MATCH($A88,'[8]July 2017'!$A$10:$A$87,0),G$47)/1000000</f>
        <v>238.05828725000001</v>
      </c>
      <c r="H88" s="20">
        <f>INDEX('[8]July 2017'!$E$10:$AW$87,MATCH($A88,'[8]July 2017'!$A$10:$A$87,0),H$47)/1000000</f>
        <v>1353.3756157299999</v>
      </c>
      <c r="I88" s="20">
        <f>INDEX('[8]July 2017'!$E$10:$AW$87,MATCH($A88,'[8]July 2017'!$A$10:$A$87,0),I$47)/1000000</f>
        <v>760.04416448000006</v>
      </c>
      <c r="J88" s="20">
        <f>INDEX('[8]July 2017'!$E$10:$AW$87,MATCH($A88,'[8]July 2017'!$A$10:$A$87,0),J$47)/1000000</f>
        <v>7564.6946176899992</v>
      </c>
      <c r="K88" s="20">
        <f>INDEX('[8]July 2017'!$E$10:$AW$87,MATCH($A88,'[8]July 2017'!$A$10:$A$87,0),K$47)</f>
        <v>877873</v>
      </c>
      <c r="L88" s="20">
        <f>INDEX('[8]July 2017'!$E$10:$AW$87,MATCH($A88,'[8]July 2017'!$A$10:$A$87,0),L$47)</f>
        <v>44136</v>
      </c>
      <c r="M88" s="20">
        <f>INDEX('[8]July 2017'!$E$10:$AW$87,MATCH($A88,'[8]July 2017'!$A$10:$A$87,0),M$47)</f>
        <v>109928</v>
      </c>
      <c r="N88" s="20">
        <f>INDEX('[8]July 2017'!$E$10:$AW$87,MATCH($A88,'[8]July 2017'!$A$10:$A$87,0),N$47)</f>
        <v>53968</v>
      </c>
      <c r="O88" s="20">
        <f>INDEX('[8]July 2017'!$E$10:$AW$87,MATCH($A88,'[8]July 2017'!$A$10:$A$87,0),O$47)</f>
        <v>100071</v>
      </c>
      <c r="P88" s="20">
        <f>INDEX('[8]July 2017'!$E$10:$AW$87,MATCH($A88,'[8]July 2017'!$A$10:$A$87,0),P$47)</f>
        <v>71114</v>
      </c>
      <c r="Q88" s="20">
        <f>INDEX('[8]July 2017'!$E$10:$AW$87,MATCH($A88,'[8]July 2017'!$A$10:$A$87,0),Q$47)</f>
        <v>265139</v>
      </c>
      <c r="R88" s="20">
        <f>INDEX('[8]July 2017'!$E$10:$AW$87,MATCH($A88,'[8]July 2017'!$A$10:$A$87,0),R$47)</f>
        <v>187267</v>
      </c>
      <c r="S88" s="20">
        <f>INDEX('[8]July 2017'!$E$10:$AW$87,MATCH($A88,'[8]July 2017'!$A$10:$A$87,0),S$47)</f>
        <v>2200938</v>
      </c>
      <c r="T88" s="20">
        <f>INDEX('[8]July 2017'!$E$10:$AW$87,MATCH($A88,'[8]July 2017'!$A$10:$A$87,0),T$47)</f>
        <v>2555.75</v>
      </c>
      <c r="U88" s="20">
        <f>INDEX('[8]July 2017'!$E$10:$AW$87,MATCH($A88,'[8]July 2017'!$A$10:$A$87,0),U$47)</f>
        <v>3609.2</v>
      </c>
      <c r="V88" s="20">
        <f>INDEX('[8]July 2017'!$E$10:$AW$87,MATCH($A88,'[8]July 2017'!$A$10:$A$87,0),V$47)</f>
        <v>2930.08</v>
      </c>
      <c r="W88" s="20">
        <f>INDEX('[8]July 2017'!$E$10:$AW$87,MATCH($A88,'[8]July 2017'!$A$10:$A$87,0),W$47)</f>
        <v>4775.67</v>
      </c>
      <c r="X88" s="20">
        <f>INDEX('[8]July 2017'!$E$10:$AW$87,MATCH($A88,'[8]July 2017'!$A$10:$A$87,0),X$47)</f>
        <v>3949.11</v>
      </c>
      <c r="Y88" s="20">
        <f>INDEX('[8]July 2017'!$E$10:$AW$87,MATCH($A88,'[8]July 2017'!$A$10:$A$87,0),Y$47)</f>
        <v>3347.54</v>
      </c>
      <c r="Z88" s="20">
        <f>INDEX('[8]July 2017'!$E$10:$AW$87,MATCH($A88,'[8]July 2017'!$A$10:$A$87,0),Z$47)</f>
        <v>5104.3999999999996</v>
      </c>
      <c r="AA88" s="20">
        <f>INDEX('[8]July 2017'!$E$10:$AW$87,MATCH($A88,'[8]July 2017'!$A$10:$A$87,0),AA$47)</f>
        <v>4058.62</v>
      </c>
      <c r="AB88" s="20">
        <f>INDEX('[8]July 2017'!$E$10:$AW$87,MATCH($A88,'[8]July 2017'!$A$10:$A$87,0),AB$47)</f>
        <v>3437.03</v>
      </c>
      <c r="AC88" s="20">
        <f t="shared" si="5"/>
        <v>11.689306622758874</v>
      </c>
      <c r="AD88" s="20">
        <f t="shared" si="6"/>
        <v>30.179780918136967</v>
      </c>
      <c r="AE88" s="20">
        <f t="shared" si="7"/>
        <v>11.297347316471313</v>
      </c>
      <c r="AF88" s="20">
        <f t="shared" si="8"/>
        <v>38.700729335494323</v>
      </c>
      <c r="AG88" s="20">
        <f t="shared" si="9"/>
        <v>11.264183233977011</v>
      </c>
      <c r="AH88" s="20">
        <f t="shared" si="10"/>
        <v>14.036984233478698</v>
      </c>
      <c r="AI88" s="20">
        <f t="shared" si="11"/>
        <v>31.489204194941394</v>
      </c>
      <c r="AJ88" s="20">
        <f t="shared" si="12"/>
        <v>18.826514518972076</v>
      </c>
      <c r="AK88" s="20">
        <f t="shared" si="13"/>
        <v>18.958740140107011</v>
      </c>
      <c r="AL88" s="20">
        <f>INDEX('[8]July 2017'!$E$10:$AW$87,MATCH($A88,'[8]July 2017'!$A$10:$A$87,0),AL$47)</f>
        <v>218.64</v>
      </c>
      <c r="AM88" s="20">
        <f>INDEX('[8]July 2017'!$E$10:$AW$87,MATCH($A88,'[8]July 2017'!$A$10:$A$87,0),AM$47)</f>
        <v>119.59</v>
      </c>
      <c r="AN88" s="20">
        <f>INDEX('[8]July 2017'!$E$10:$AW$87,MATCH($A88,'[8]July 2017'!$A$10:$A$87,0),AN$47)</f>
        <v>259.36</v>
      </c>
      <c r="AO88" s="20">
        <f>INDEX('[8]July 2017'!$E$10:$AW$87,MATCH($A88,'[8]July 2017'!$A$10:$A$87,0),AO$47)</f>
        <v>123.4</v>
      </c>
      <c r="AP88" s="20">
        <f>INDEX('[8]July 2017'!$E$10:$AW$87,MATCH($A88,'[8]July 2017'!$A$10:$A$87,0),AP$47)</f>
        <v>350.59</v>
      </c>
      <c r="AQ88" s="20">
        <f>INDEX('[8]July 2017'!$E$10:$AW$87,MATCH($A88,'[8]July 2017'!$A$10:$A$87,0),AQ$47)</f>
        <v>238.48</v>
      </c>
      <c r="AR88" s="20">
        <f>INDEX('[8]July 2017'!$E$10:$AW$87,MATCH($A88,'[8]July 2017'!$A$10:$A$87,0),AR$47)</f>
        <v>162.1</v>
      </c>
      <c r="AS88" s="20">
        <f>INDEX('[8]July 2017'!$E$10:$AW$87,MATCH($A88,'[8]July 2017'!$A$10:$A$87,0),AS$47)</f>
        <v>215.58</v>
      </c>
      <c r="AT88" s="20">
        <f>INDEX('[8]July 2017'!$E$10:$AW$87,MATCH($A88,'[8]July 2017'!$A$10:$A$87,0),AT$47)</f>
        <v>181.29</v>
      </c>
    </row>
    <row r="89" spans="1:46">
      <c r="A89" s="21">
        <f t="shared" si="4"/>
        <v>39600</v>
      </c>
      <c r="B89" s="20">
        <f>INDEX('[8]July 2017'!$E$10:$AW$87,MATCH($A89,'[8]July 2017'!$A$10:$A$87,0),B$47)/1000000</f>
        <v>2259.1823287399998</v>
      </c>
      <c r="C89" s="20">
        <f>INDEX('[8]July 2017'!$E$10:$AW$87,MATCH($A89,'[8]July 2017'!$A$10:$A$87,0),C$47)/1000000</f>
        <v>149.40310688</v>
      </c>
      <c r="D89" s="20">
        <f>INDEX('[8]July 2017'!$E$10:$AW$87,MATCH($A89,'[8]July 2017'!$A$10:$A$87,0),D$47)/1000000</f>
        <v>313.50220419999999</v>
      </c>
      <c r="E89" s="20">
        <f>INDEX('[8]July 2017'!$E$10:$AW$87,MATCH($A89,'[8]July 2017'!$A$10:$A$87,0),E$47)/1000000</f>
        <v>257.07189469999997</v>
      </c>
      <c r="F89" s="20">
        <f>INDEX('[8]July 2017'!$E$10:$AW$87,MATCH($A89,'[8]July 2017'!$A$10:$A$87,0),F$47)/1000000</f>
        <v>426.24089116000005</v>
      </c>
      <c r="G89" s="20">
        <f>INDEX('[8]July 2017'!$E$10:$AW$87,MATCH($A89,'[8]July 2017'!$A$10:$A$87,0),G$47)/1000000</f>
        <v>229.21773741999999</v>
      </c>
      <c r="H89" s="20">
        <f>INDEX('[8]July 2017'!$E$10:$AW$87,MATCH($A89,'[8]July 2017'!$A$10:$A$87,0),H$47)/1000000</f>
        <v>1440.4386340000001</v>
      </c>
      <c r="I89" s="20">
        <f>INDEX('[8]July 2017'!$E$10:$AW$87,MATCH($A89,'[8]July 2017'!$A$10:$A$87,0),I$47)/1000000</f>
        <v>762.94318235000003</v>
      </c>
      <c r="J89" s="20">
        <f>INDEX('[8]July 2017'!$E$10:$AW$87,MATCH($A89,'[8]July 2017'!$A$10:$A$87,0),J$47)/1000000</f>
        <v>7671.8766787900004</v>
      </c>
      <c r="K89" s="20">
        <f>INDEX('[8]July 2017'!$E$10:$AW$87,MATCH($A89,'[8]July 2017'!$A$10:$A$87,0),K$47)</f>
        <v>880754</v>
      </c>
      <c r="L89" s="20">
        <f>INDEX('[8]July 2017'!$E$10:$AW$87,MATCH($A89,'[8]July 2017'!$A$10:$A$87,0),L$47)</f>
        <v>45739</v>
      </c>
      <c r="M89" s="20">
        <f>INDEX('[8]July 2017'!$E$10:$AW$87,MATCH($A89,'[8]July 2017'!$A$10:$A$87,0),M$47)</f>
        <v>111465</v>
      </c>
      <c r="N89" s="20">
        <f>INDEX('[8]July 2017'!$E$10:$AW$87,MATCH($A89,'[8]July 2017'!$A$10:$A$87,0),N$47)</f>
        <v>53650</v>
      </c>
      <c r="O89" s="20">
        <f>INDEX('[8]July 2017'!$E$10:$AW$87,MATCH($A89,'[8]July 2017'!$A$10:$A$87,0),O$47)</f>
        <v>99086</v>
      </c>
      <c r="P89" s="20">
        <f>INDEX('[8]July 2017'!$E$10:$AW$87,MATCH($A89,'[8]July 2017'!$A$10:$A$87,0),P$47)</f>
        <v>69263</v>
      </c>
      <c r="Q89" s="20">
        <f>INDEX('[8]July 2017'!$E$10:$AW$87,MATCH($A89,'[8]July 2017'!$A$10:$A$87,0),Q$47)</f>
        <v>264232</v>
      </c>
      <c r="R89" s="20">
        <f>INDEX('[8]July 2017'!$E$10:$AW$87,MATCH($A89,'[8]July 2017'!$A$10:$A$87,0),R$47)</f>
        <v>182986</v>
      </c>
      <c r="S89" s="20">
        <f>INDEX('[8]July 2017'!$E$10:$AW$87,MATCH($A89,'[8]July 2017'!$A$10:$A$87,0),S$47)</f>
        <v>2200406</v>
      </c>
      <c r="T89" s="20">
        <f>INDEX('[8]July 2017'!$E$10:$AW$87,MATCH($A89,'[8]July 2017'!$A$10:$A$87,0),T$47)</f>
        <v>2565.06</v>
      </c>
      <c r="U89" s="20">
        <f>INDEX('[8]July 2017'!$E$10:$AW$87,MATCH($A89,'[8]July 2017'!$A$10:$A$87,0),U$47)</f>
        <v>3266.45</v>
      </c>
      <c r="V89" s="20">
        <f>INDEX('[8]July 2017'!$E$10:$AW$87,MATCH($A89,'[8]July 2017'!$A$10:$A$87,0),V$47)</f>
        <v>2812.56</v>
      </c>
      <c r="W89" s="20">
        <f>INDEX('[8]July 2017'!$E$10:$AW$87,MATCH($A89,'[8]July 2017'!$A$10:$A$87,0),W$47)</f>
        <v>4791.66</v>
      </c>
      <c r="X89" s="20">
        <f>INDEX('[8]July 2017'!$E$10:$AW$87,MATCH($A89,'[8]July 2017'!$A$10:$A$87,0),X$47)</f>
        <v>4301.74</v>
      </c>
      <c r="Y89" s="20">
        <f>INDEX('[8]July 2017'!$E$10:$AW$87,MATCH($A89,'[8]July 2017'!$A$10:$A$87,0),Y$47)</f>
        <v>3309.37</v>
      </c>
      <c r="Z89" s="20">
        <f>INDEX('[8]July 2017'!$E$10:$AW$87,MATCH($A89,'[8]July 2017'!$A$10:$A$87,0),Z$47)</f>
        <v>5451.41</v>
      </c>
      <c r="AA89" s="20">
        <f>INDEX('[8]July 2017'!$E$10:$AW$87,MATCH($A89,'[8]July 2017'!$A$10:$A$87,0),AA$47)</f>
        <v>4169.3999999999996</v>
      </c>
      <c r="AB89" s="20">
        <f>INDEX('[8]July 2017'!$E$10:$AW$87,MATCH($A89,'[8]July 2017'!$A$10:$A$87,0),AB$47)</f>
        <v>3486.57</v>
      </c>
      <c r="AC89" s="20">
        <f t="shared" si="5"/>
        <v>11.833094985468469</v>
      </c>
      <c r="AD89" s="20">
        <f t="shared" si="6"/>
        <v>22.192064678306949</v>
      </c>
      <c r="AE89" s="20">
        <f t="shared" si="7"/>
        <v>11.415073663703884</v>
      </c>
      <c r="AF89" s="20">
        <f t="shared" si="8"/>
        <v>35.464880467767003</v>
      </c>
      <c r="AG89" s="20">
        <f t="shared" si="9"/>
        <v>11.483249245882384</v>
      </c>
      <c r="AH89" s="20">
        <f t="shared" si="10"/>
        <v>14.950171666064328</v>
      </c>
      <c r="AI89" s="20">
        <f t="shared" si="11"/>
        <v>31.686875145315042</v>
      </c>
      <c r="AJ89" s="20">
        <f t="shared" si="12"/>
        <v>18.724569991467192</v>
      </c>
      <c r="AK89" s="20">
        <f t="shared" si="13"/>
        <v>19.011778177654183</v>
      </c>
      <c r="AL89" s="20">
        <f>INDEX('[8]July 2017'!$E$10:$AW$87,MATCH($A89,'[8]July 2017'!$A$10:$A$87,0),AL$47)</f>
        <v>216.77</v>
      </c>
      <c r="AM89" s="20">
        <f>INDEX('[8]July 2017'!$E$10:$AW$87,MATCH($A89,'[8]July 2017'!$A$10:$A$87,0),AM$47)</f>
        <v>147.19</v>
      </c>
      <c r="AN89" s="20">
        <f>INDEX('[8]July 2017'!$E$10:$AW$87,MATCH($A89,'[8]July 2017'!$A$10:$A$87,0),AN$47)</f>
        <v>246.39</v>
      </c>
      <c r="AO89" s="20">
        <f>INDEX('[8]July 2017'!$E$10:$AW$87,MATCH($A89,'[8]July 2017'!$A$10:$A$87,0),AO$47)</f>
        <v>135.11000000000001</v>
      </c>
      <c r="AP89" s="20">
        <f>INDEX('[8]July 2017'!$E$10:$AW$87,MATCH($A89,'[8]July 2017'!$A$10:$A$87,0),AP$47)</f>
        <v>374.61</v>
      </c>
      <c r="AQ89" s="20">
        <f>INDEX('[8]July 2017'!$E$10:$AW$87,MATCH($A89,'[8]July 2017'!$A$10:$A$87,0),AQ$47)</f>
        <v>221.36</v>
      </c>
      <c r="AR89" s="20">
        <f>INDEX('[8]July 2017'!$E$10:$AW$87,MATCH($A89,'[8]July 2017'!$A$10:$A$87,0),AR$47)</f>
        <v>172.04</v>
      </c>
      <c r="AS89" s="20">
        <f>INDEX('[8]July 2017'!$E$10:$AW$87,MATCH($A89,'[8]July 2017'!$A$10:$A$87,0),AS$47)</f>
        <v>222.67</v>
      </c>
      <c r="AT89" s="20">
        <f>INDEX('[8]July 2017'!$E$10:$AW$87,MATCH($A89,'[8]July 2017'!$A$10:$A$87,0),AT$47)</f>
        <v>183.39</v>
      </c>
    </row>
    <row r="90" spans="1:46">
      <c r="A90" s="21">
        <f t="shared" si="4"/>
        <v>39692</v>
      </c>
      <c r="B90" s="20">
        <f>INDEX('[8]July 2017'!$E$10:$AW$87,MATCH($A90,'[8]July 2017'!$A$10:$A$87,0),B$47)/1000000</f>
        <v>2215.3847315500002</v>
      </c>
      <c r="C90" s="20">
        <f>INDEX('[8]July 2017'!$E$10:$AW$87,MATCH($A90,'[8]July 2017'!$A$10:$A$87,0),C$47)/1000000</f>
        <v>150.29307336000002</v>
      </c>
      <c r="D90" s="20">
        <f>INDEX('[8]July 2017'!$E$10:$AW$87,MATCH($A90,'[8]July 2017'!$A$10:$A$87,0),D$47)/1000000</f>
        <v>298.60850439000001</v>
      </c>
      <c r="E90" s="20">
        <f>INDEX('[8]July 2017'!$E$10:$AW$87,MATCH($A90,'[8]July 2017'!$A$10:$A$87,0),E$47)/1000000</f>
        <v>251.35158504</v>
      </c>
      <c r="F90" s="20">
        <f>INDEX('[8]July 2017'!$E$10:$AW$87,MATCH($A90,'[8]July 2017'!$A$10:$A$87,0),F$47)/1000000</f>
        <v>427.68173254000004</v>
      </c>
      <c r="G90" s="20">
        <f>INDEX('[8]July 2017'!$E$10:$AW$87,MATCH($A90,'[8]July 2017'!$A$10:$A$87,0),G$47)/1000000</f>
        <v>211.33542906</v>
      </c>
      <c r="H90" s="20">
        <f>INDEX('[8]July 2017'!$E$10:$AW$87,MATCH($A90,'[8]July 2017'!$A$10:$A$87,0),H$47)/1000000</f>
        <v>1381.63354955</v>
      </c>
      <c r="I90" s="20">
        <f>INDEX('[8]July 2017'!$E$10:$AW$87,MATCH($A90,'[8]July 2017'!$A$10:$A$87,0),I$47)/1000000</f>
        <v>735.84846462999997</v>
      </c>
      <c r="J90" s="20">
        <f>INDEX('[8]July 2017'!$E$10:$AW$87,MATCH($A90,'[8]July 2017'!$A$10:$A$87,0),J$47)/1000000</f>
        <v>7481.8475194299999</v>
      </c>
      <c r="K90" s="20">
        <f>INDEX('[8]July 2017'!$E$10:$AW$87,MATCH($A90,'[8]July 2017'!$A$10:$A$87,0),K$47)</f>
        <v>877560</v>
      </c>
      <c r="L90" s="20">
        <f>INDEX('[8]July 2017'!$E$10:$AW$87,MATCH($A90,'[8]July 2017'!$A$10:$A$87,0),L$47)</f>
        <v>46431</v>
      </c>
      <c r="M90" s="20">
        <f>INDEX('[8]July 2017'!$E$10:$AW$87,MATCH($A90,'[8]July 2017'!$A$10:$A$87,0),M$47)</f>
        <v>104024</v>
      </c>
      <c r="N90" s="20">
        <f>INDEX('[8]July 2017'!$E$10:$AW$87,MATCH($A90,'[8]July 2017'!$A$10:$A$87,0),N$47)</f>
        <v>53039</v>
      </c>
      <c r="O90" s="20">
        <f>INDEX('[8]July 2017'!$E$10:$AW$87,MATCH($A90,'[8]July 2017'!$A$10:$A$87,0),O$47)</f>
        <v>97074</v>
      </c>
      <c r="P90" s="20">
        <f>INDEX('[8]July 2017'!$E$10:$AW$87,MATCH($A90,'[8]July 2017'!$A$10:$A$87,0),P$47)</f>
        <v>67863</v>
      </c>
      <c r="Q90" s="20">
        <f>INDEX('[8]July 2017'!$E$10:$AW$87,MATCH($A90,'[8]July 2017'!$A$10:$A$87,0),Q$47)</f>
        <v>262544</v>
      </c>
      <c r="R90" s="20">
        <f>INDEX('[8]July 2017'!$E$10:$AW$87,MATCH($A90,'[8]July 2017'!$A$10:$A$87,0),R$47)</f>
        <v>183500</v>
      </c>
      <c r="S90" s="20">
        <f>INDEX('[8]July 2017'!$E$10:$AW$87,MATCH($A90,'[8]July 2017'!$A$10:$A$87,0),S$47)</f>
        <v>2188728</v>
      </c>
      <c r="T90" s="20">
        <f>INDEX('[8]July 2017'!$E$10:$AW$87,MATCH($A90,'[8]July 2017'!$A$10:$A$87,0),T$47)</f>
        <v>2524.48</v>
      </c>
      <c r="U90" s="20">
        <f>INDEX('[8]July 2017'!$E$10:$AW$87,MATCH($A90,'[8]July 2017'!$A$10:$A$87,0),U$47)</f>
        <v>3236.89</v>
      </c>
      <c r="V90" s="20">
        <f>INDEX('[8]July 2017'!$E$10:$AW$87,MATCH($A90,'[8]July 2017'!$A$10:$A$87,0),V$47)</f>
        <v>2870.56</v>
      </c>
      <c r="W90" s="20">
        <f>INDEX('[8]July 2017'!$E$10:$AW$87,MATCH($A90,'[8]July 2017'!$A$10:$A$87,0),W$47)</f>
        <v>4738.95</v>
      </c>
      <c r="X90" s="20">
        <f>INDEX('[8]July 2017'!$E$10:$AW$87,MATCH($A90,'[8]July 2017'!$A$10:$A$87,0),X$47)</f>
        <v>4405.72</v>
      </c>
      <c r="Y90" s="20">
        <f>INDEX('[8]July 2017'!$E$10:$AW$87,MATCH($A90,'[8]July 2017'!$A$10:$A$87,0),Y$47)</f>
        <v>3114.15</v>
      </c>
      <c r="Z90" s="20">
        <f>INDEX('[8]July 2017'!$E$10:$AW$87,MATCH($A90,'[8]July 2017'!$A$10:$A$87,0),Z$47)</f>
        <v>5262.48</v>
      </c>
      <c r="AA90" s="20">
        <f>INDEX('[8]July 2017'!$E$10:$AW$87,MATCH($A90,'[8]July 2017'!$A$10:$A$87,0),AA$47)</f>
        <v>4010.07</v>
      </c>
      <c r="AB90" s="20">
        <f>INDEX('[8]July 2017'!$E$10:$AW$87,MATCH($A90,'[8]July 2017'!$A$10:$A$87,0),AB$47)</f>
        <v>3418.35</v>
      </c>
      <c r="AC90" s="20">
        <f t="shared" si="5"/>
        <v>11.934947049924357</v>
      </c>
      <c r="AD90" s="20">
        <f t="shared" si="6"/>
        <v>21.279928998750901</v>
      </c>
      <c r="AE90" s="20">
        <f t="shared" si="7"/>
        <v>11.941262115728609</v>
      </c>
      <c r="AF90" s="20">
        <f t="shared" si="8"/>
        <v>36.394670148222097</v>
      </c>
      <c r="AG90" s="20">
        <f t="shared" si="9"/>
        <v>11.496281606346059</v>
      </c>
      <c r="AH90" s="20">
        <f t="shared" si="10"/>
        <v>14.323858148199255</v>
      </c>
      <c r="AI90" s="20">
        <f t="shared" si="11"/>
        <v>30.859555503430478</v>
      </c>
      <c r="AJ90" s="20">
        <f t="shared" si="12"/>
        <v>17.371642696239821</v>
      </c>
      <c r="AK90" s="20">
        <f t="shared" si="13"/>
        <v>18.950826033928372</v>
      </c>
      <c r="AL90" s="20">
        <f>INDEX('[8]July 2017'!$E$10:$AW$87,MATCH($A90,'[8]July 2017'!$A$10:$A$87,0),AL$47)</f>
        <v>211.52</v>
      </c>
      <c r="AM90" s="20">
        <f>INDEX('[8]July 2017'!$E$10:$AW$87,MATCH($A90,'[8]July 2017'!$A$10:$A$87,0),AM$47)</f>
        <v>152.11000000000001</v>
      </c>
      <c r="AN90" s="20">
        <f>INDEX('[8]July 2017'!$E$10:$AW$87,MATCH($A90,'[8]July 2017'!$A$10:$A$87,0),AN$47)</f>
        <v>240.39</v>
      </c>
      <c r="AO90" s="20">
        <f>INDEX('[8]July 2017'!$E$10:$AW$87,MATCH($A90,'[8]July 2017'!$A$10:$A$87,0),AO$47)</f>
        <v>130.21</v>
      </c>
      <c r="AP90" s="20">
        <f>INDEX('[8]July 2017'!$E$10:$AW$87,MATCH($A90,'[8]July 2017'!$A$10:$A$87,0),AP$47)</f>
        <v>383.23</v>
      </c>
      <c r="AQ90" s="20">
        <f>INDEX('[8]July 2017'!$E$10:$AW$87,MATCH($A90,'[8]July 2017'!$A$10:$A$87,0),AQ$47)</f>
        <v>217.41</v>
      </c>
      <c r="AR90" s="20">
        <f>INDEX('[8]July 2017'!$E$10:$AW$87,MATCH($A90,'[8]July 2017'!$A$10:$A$87,0),AR$47)</f>
        <v>170.53</v>
      </c>
      <c r="AS90" s="20">
        <f>INDEX('[8]July 2017'!$E$10:$AW$87,MATCH($A90,'[8]July 2017'!$A$10:$A$87,0),AS$47)</f>
        <v>230.84</v>
      </c>
      <c r="AT90" s="20">
        <f>INDEX('[8]July 2017'!$E$10:$AW$87,MATCH($A90,'[8]July 2017'!$A$10:$A$87,0),AT$47)</f>
        <v>180.38</v>
      </c>
    </row>
    <row r="91" spans="1:46">
      <c r="A91" s="21">
        <f t="shared" si="4"/>
        <v>39783</v>
      </c>
      <c r="B91" s="20">
        <f>INDEX('[8]July 2017'!$E$10:$AW$87,MATCH($A91,'[8]July 2017'!$A$10:$A$87,0),B$47)/1000000</f>
        <v>2159.8747525600002</v>
      </c>
      <c r="C91" s="20">
        <f>INDEX('[8]July 2017'!$E$10:$AW$87,MATCH($A91,'[8]July 2017'!$A$10:$A$87,0),C$47)/1000000</f>
        <v>170.57180799</v>
      </c>
      <c r="D91" s="20">
        <f>INDEX('[8]July 2017'!$E$10:$AW$87,MATCH($A91,'[8]July 2017'!$A$10:$A$87,0),D$47)/1000000</f>
        <v>299.58868552999996</v>
      </c>
      <c r="E91" s="20">
        <f>INDEX('[8]July 2017'!$E$10:$AW$87,MATCH($A91,'[8]July 2017'!$A$10:$A$87,0),E$47)/1000000</f>
        <v>269.35166054000001</v>
      </c>
      <c r="F91" s="20">
        <f>INDEX('[8]July 2017'!$E$10:$AW$87,MATCH($A91,'[8]July 2017'!$A$10:$A$87,0),F$47)/1000000</f>
        <v>436.67421505999999</v>
      </c>
      <c r="G91" s="20">
        <f>INDEX('[8]July 2017'!$E$10:$AW$87,MATCH($A91,'[8]July 2017'!$A$10:$A$87,0),G$47)/1000000</f>
        <v>203.30413537000001</v>
      </c>
      <c r="H91" s="20">
        <f>INDEX('[8]July 2017'!$E$10:$AW$87,MATCH($A91,'[8]July 2017'!$A$10:$A$87,0),H$47)/1000000</f>
        <v>1315.74213467</v>
      </c>
      <c r="I91" s="20">
        <f>INDEX('[8]July 2017'!$E$10:$AW$87,MATCH($A91,'[8]July 2017'!$A$10:$A$87,0),I$47)/1000000</f>
        <v>750.67685619000008</v>
      </c>
      <c r="J91" s="20">
        <f>INDEX('[8]July 2017'!$E$10:$AW$87,MATCH($A91,'[8]July 2017'!$A$10:$A$87,0),J$47)/1000000</f>
        <v>7417.1080021400003</v>
      </c>
      <c r="K91" s="20">
        <f>INDEX('[8]July 2017'!$E$10:$AW$87,MATCH($A91,'[8]July 2017'!$A$10:$A$87,0),K$47)</f>
        <v>879883</v>
      </c>
      <c r="L91" s="20">
        <f>INDEX('[8]July 2017'!$E$10:$AW$87,MATCH($A91,'[8]July 2017'!$A$10:$A$87,0),L$47)</f>
        <v>47085</v>
      </c>
      <c r="M91" s="20">
        <f>INDEX('[8]July 2017'!$E$10:$AW$87,MATCH($A91,'[8]July 2017'!$A$10:$A$87,0),M$47)</f>
        <v>98290</v>
      </c>
      <c r="N91" s="20">
        <f>INDEX('[8]July 2017'!$E$10:$AW$87,MATCH($A91,'[8]July 2017'!$A$10:$A$87,0),N$47)</f>
        <v>56489</v>
      </c>
      <c r="O91" s="20">
        <f>INDEX('[8]July 2017'!$E$10:$AW$87,MATCH($A91,'[8]July 2017'!$A$10:$A$87,0),O$47)</f>
        <v>88203</v>
      </c>
      <c r="P91" s="20">
        <f>INDEX('[8]July 2017'!$E$10:$AW$87,MATCH($A91,'[8]July 2017'!$A$10:$A$87,0),P$47)</f>
        <v>63133</v>
      </c>
      <c r="Q91" s="20">
        <f>INDEX('[8]July 2017'!$E$10:$AW$87,MATCH($A91,'[8]July 2017'!$A$10:$A$87,0),Q$47)</f>
        <v>258365</v>
      </c>
      <c r="R91" s="20">
        <f>INDEX('[8]July 2017'!$E$10:$AW$87,MATCH($A91,'[8]July 2017'!$A$10:$A$87,0),R$47)</f>
        <v>181206</v>
      </c>
      <c r="S91" s="20">
        <f>INDEX('[8]July 2017'!$E$10:$AW$87,MATCH($A91,'[8]July 2017'!$A$10:$A$87,0),S$47)</f>
        <v>2170282</v>
      </c>
      <c r="T91" s="20">
        <f>INDEX('[8]July 2017'!$E$10:$AW$87,MATCH($A91,'[8]July 2017'!$A$10:$A$87,0),T$47)</f>
        <v>2454.73</v>
      </c>
      <c r="U91" s="20">
        <f>INDEX('[8]July 2017'!$E$10:$AW$87,MATCH($A91,'[8]July 2017'!$A$10:$A$87,0),U$47)</f>
        <v>3622.61</v>
      </c>
      <c r="V91" s="20">
        <f>INDEX('[8]July 2017'!$E$10:$AW$87,MATCH($A91,'[8]July 2017'!$A$10:$A$87,0),V$47)</f>
        <v>3048</v>
      </c>
      <c r="W91" s="20">
        <f>INDEX('[8]July 2017'!$E$10:$AW$87,MATCH($A91,'[8]July 2017'!$A$10:$A$87,0),W$47)</f>
        <v>4768.17</v>
      </c>
      <c r="X91" s="20">
        <f>INDEX('[8]July 2017'!$E$10:$AW$87,MATCH($A91,'[8]July 2017'!$A$10:$A$87,0),X$47)</f>
        <v>4950.78</v>
      </c>
      <c r="Y91" s="20">
        <f>INDEX('[8]July 2017'!$E$10:$AW$87,MATCH($A91,'[8]July 2017'!$A$10:$A$87,0),Y$47)</f>
        <v>3220.26</v>
      </c>
      <c r="Z91" s="20">
        <f>INDEX('[8]July 2017'!$E$10:$AW$87,MATCH($A91,'[8]July 2017'!$A$10:$A$87,0),Z$47)</f>
        <v>5092.5600000000004</v>
      </c>
      <c r="AA91" s="20">
        <f>INDEX('[8]July 2017'!$E$10:$AW$87,MATCH($A91,'[8]July 2017'!$A$10:$A$87,0),AA$47)</f>
        <v>4142.66</v>
      </c>
      <c r="AB91" s="20">
        <f>INDEX('[8]July 2017'!$E$10:$AW$87,MATCH($A91,'[8]July 2017'!$A$10:$A$87,0),AB$47)</f>
        <v>3417.58</v>
      </c>
      <c r="AC91" s="20">
        <f t="shared" si="5"/>
        <v>11.75186710072769</v>
      </c>
      <c r="AD91" s="20">
        <f t="shared" si="6"/>
        <v>21.39884222340363</v>
      </c>
      <c r="AE91" s="20">
        <f t="shared" si="7"/>
        <v>11.634475914191922</v>
      </c>
      <c r="AF91" s="20">
        <f t="shared" si="8"/>
        <v>35.109123039540535</v>
      </c>
      <c r="AG91" s="20">
        <f t="shared" si="9"/>
        <v>15.106737458806297</v>
      </c>
      <c r="AH91" s="20">
        <f t="shared" si="10"/>
        <v>14.086876640419948</v>
      </c>
      <c r="AI91" s="20">
        <f t="shared" si="11"/>
        <v>30.830366872502726</v>
      </c>
      <c r="AJ91" s="20">
        <f t="shared" si="12"/>
        <v>17.397362674281872</v>
      </c>
      <c r="AK91" s="20">
        <f t="shared" si="13"/>
        <v>18.95917008765117</v>
      </c>
      <c r="AL91" s="20">
        <f>INDEX('[8]July 2017'!$E$10:$AW$87,MATCH($A91,'[8]July 2017'!$A$10:$A$87,0),AL$47)</f>
        <v>208.88</v>
      </c>
      <c r="AM91" s="20">
        <f>INDEX('[8]July 2017'!$E$10:$AW$87,MATCH($A91,'[8]July 2017'!$A$10:$A$87,0),AM$47)</f>
        <v>169.29</v>
      </c>
      <c r="AN91" s="20">
        <f>INDEX('[8]July 2017'!$E$10:$AW$87,MATCH($A91,'[8]July 2017'!$A$10:$A$87,0),AN$47)</f>
        <v>261.98</v>
      </c>
      <c r="AO91" s="20">
        <f>INDEX('[8]July 2017'!$E$10:$AW$87,MATCH($A91,'[8]July 2017'!$A$10:$A$87,0),AO$47)</f>
        <v>135.81</v>
      </c>
      <c r="AP91" s="20">
        <f>INDEX('[8]July 2017'!$E$10:$AW$87,MATCH($A91,'[8]July 2017'!$A$10:$A$87,0),AP$47)</f>
        <v>327.72</v>
      </c>
      <c r="AQ91" s="20">
        <f>INDEX('[8]July 2017'!$E$10:$AW$87,MATCH($A91,'[8]July 2017'!$A$10:$A$87,0),AQ$47)</f>
        <v>228.6</v>
      </c>
      <c r="AR91" s="20">
        <f>INDEX('[8]July 2017'!$E$10:$AW$87,MATCH($A91,'[8]July 2017'!$A$10:$A$87,0),AR$47)</f>
        <v>165.18</v>
      </c>
      <c r="AS91" s="20">
        <f>INDEX('[8]July 2017'!$E$10:$AW$87,MATCH($A91,'[8]July 2017'!$A$10:$A$87,0),AS$47)</f>
        <v>238.12</v>
      </c>
      <c r="AT91" s="20">
        <f>INDEX('[8]July 2017'!$E$10:$AW$87,MATCH($A91,'[8]July 2017'!$A$10:$A$87,0),AT$47)</f>
        <v>180.26</v>
      </c>
    </row>
    <row r="92" spans="1:46">
      <c r="A92" s="21">
        <f t="shared" si="4"/>
        <v>39873</v>
      </c>
      <c r="B92" s="20">
        <f>INDEX('[8]July 2017'!$E$10:$AW$87,MATCH($A92,'[8]July 2017'!$A$10:$A$87,0),B$47)/1000000</f>
        <v>2122.4190850300001</v>
      </c>
      <c r="C92" s="20">
        <f>INDEX('[8]July 2017'!$E$10:$AW$87,MATCH($A92,'[8]July 2017'!$A$10:$A$87,0),C$47)/1000000</f>
        <v>203.31658689</v>
      </c>
      <c r="D92" s="20">
        <f>INDEX('[8]July 2017'!$E$10:$AW$87,MATCH($A92,'[8]July 2017'!$A$10:$A$87,0),D$47)/1000000</f>
        <v>347.04817235000002</v>
      </c>
      <c r="E92" s="20">
        <f>INDEX('[8]July 2017'!$E$10:$AW$87,MATCH($A92,'[8]July 2017'!$A$10:$A$87,0),E$47)/1000000</f>
        <v>321.26007976</v>
      </c>
      <c r="F92" s="20">
        <f>INDEX('[8]July 2017'!$E$10:$AW$87,MATCH($A92,'[8]July 2017'!$A$10:$A$87,0),F$47)/1000000</f>
        <v>450.37074013</v>
      </c>
      <c r="G92" s="20">
        <f>INDEX('[8]July 2017'!$E$10:$AW$87,MATCH($A92,'[8]July 2017'!$A$10:$A$87,0),G$47)/1000000</f>
        <v>181.71573063999998</v>
      </c>
      <c r="H92" s="20">
        <f>INDEX('[8]July 2017'!$E$10:$AW$87,MATCH($A92,'[8]July 2017'!$A$10:$A$87,0),H$47)/1000000</f>
        <v>1303.2396915300001</v>
      </c>
      <c r="I92" s="20">
        <f>INDEX('[8]July 2017'!$E$10:$AW$87,MATCH($A92,'[8]July 2017'!$A$10:$A$87,0),I$47)/1000000</f>
        <v>723.47561455999994</v>
      </c>
      <c r="J92" s="20">
        <f>INDEX('[8]July 2017'!$E$10:$AW$87,MATCH($A92,'[8]July 2017'!$A$10:$A$87,0),J$47)/1000000</f>
        <v>7460.1541864999999</v>
      </c>
      <c r="K92" s="20">
        <f>INDEX('[8]July 2017'!$E$10:$AW$87,MATCH($A92,'[8]July 2017'!$A$10:$A$87,0),K$47)</f>
        <v>883367</v>
      </c>
      <c r="L92" s="20">
        <f>INDEX('[8]July 2017'!$E$10:$AW$87,MATCH($A92,'[8]July 2017'!$A$10:$A$87,0),L$47)</f>
        <v>47156</v>
      </c>
      <c r="M92" s="20">
        <f>INDEX('[8]July 2017'!$E$10:$AW$87,MATCH($A92,'[8]July 2017'!$A$10:$A$87,0),M$47)</f>
        <v>98857</v>
      </c>
      <c r="N92" s="20">
        <f>INDEX('[8]July 2017'!$E$10:$AW$87,MATCH($A92,'[8]July 2017'!$A$10:$A$87,0),N$47)</f>
        <v>56739</v>
      </c>
      <c r="O92" s="20">
        <f>INDEX('[8]July 2017'!$E$10:$AW$87,MATCH($A92,'[8]July 2017'!$A$10:$A$87,0),O$47)</f>
        <v>81914</v>
      </c>
      <c r="P92" s="20">
        <f>INDEX('[8]July 2017'!$E$10:$AW$87,MATCH($A92,'[8]July 2017'!$A$10:$A$87,0),P$47)</f>
        <v>54290</v>
      </c>
      <c r="Q92" s="20">
        <f>INDEX('[8]July 2017'!$E$10:$AW$87,MATCH($A92,'[8]July 2017'!$A$10:$A$87,0),Q$47)</f>
        <v>244439</v>
      </c>
      <c r="R92" s="20">
        <f>INDEX('[8]July 2017'!$E$10:$AW$87,MATCH($A92,'[8]July 2017'!$A$10:$A$87,0),R$47)</f>
        <v>169059</v>
      </c>
      <c r="S92" s="20">
        <f>INDEX('[8]July 2017'!$E$10:$AW$87,MATCH($A92,'[8]July 2017'!$A$10:$A$87,0),S$47)</f>
        <v>2131306</v>
      </c>
      <c r="T92" s="20">
        <f>INDEX('[8]July 2017'!$E$10:$AW$87,MATCH($A92,'[8]July 2017'!$A$10:$A$87,0),T$47)</f>
        <v>2402.65</v>
      </c>
      <c r="U92" s="20">
        <f>INDEX('[8]July 2017'!$E$10:$AW$87,MATCH($A92,'[8]July 2017'!$A$10:$A$87,0),U$47)</f>
        <v>4311.58</v>
      </c>
      <c r="V92" s="20">
        <f>INDEX('[8]July 2017'!$E$10:$AW$87,MATCH($A92,'[8]July 2017'!$A$10:$A$87,0),V$47)</f>
        <v>3510.62</v>
      </c>
      <c r="W92" s="20">
        <f>INDEX('[8]July 2017'!$E$10:$AW$87,MATCH($A92,'[8]July 2017'!$A$10:$A$87,0),W$47)</f>
        <v>5662.02</v>
      </c>
      <c r="X92" s="20">
        <f>INDEX('[8]July 2017'!$E$10:$AW$87,MATCH($A92,'[8]July 2017'!$A$10:$A$87,0),X$47)</f>
        <v>5498.1</v>
      </c>
      <c r="Y92" s="20">
        <f>INDEX('[8]July 2017'!$E$10:$AW$87,MATCH($A92,'[8]July 2017'!$A$10:$A$87,0),Y$47)</f>
        <v>3347.11</v>
      </c>
      <c r="Z92" s="20">
        <f>INDEX('[8]July 2017'!$E$10:$AW$87,MATCH($A92,'[8]July 2017'!$A$10:$A$87,0),Z$47)</f>
        <v>5331.55</v>
      </c>
      <c r="AA92" s="20">
        <f>INDEX('[8]July 2017'!$E$10:$AW$87,MATCH($A92,'[8]July 2017'!$A$10:$A$87,0),AA$47)</f>
        <v>4279.42</v>
      </c>
      <c r="AB92" s="20">
        <f>INDEX('[8]July 2017'!$E$10:$AW$87,MATCH($A92,'[8]July 2017'!$A$10:$A$87,0),AB$47)</f>
        <v>3500.27</v>
      </c>
      <c r="AC92" s="20">
        <f t="shared" si="5"/>
        <v>11.564545629572585</v>
      </c>
      <c r="AD92" s="20">
        <f t="shared" si="6"/>
        <v>21.719711853307139</v>
      </c>
      <c r="AE92" s="20">
        <f t="shared" si="7"/>
        <v>10.641467111245833</v>
      </c>
      <c r="AF92" s="20">
        <f t="shared" si="8"/>
        <v>33.421993979103952</v>
      </c>
      <c r="AG92" s="20">
        <f t="shared" si="9"/>
        <v>16.188022612177601</v>
      </c>
      <c r="AH92" s="20">
        <f t="shared" si="10"/>
        <v>19.952965722801789</v>
      </c>
      <c r="AI92" s="20">
        <f t="shared" si="11"/>
        <v>31.100449162923642</v>
      </c>
      <c r="AJ92" s="20">
        <f t="shared" si="12"/>
        <v>15.810470314404995</v>
      </c>
      <c r="AK92" s="20">
        <f t="shared" si="13"/>
        <v>19.075040871934604</v>
      </c>
      <c r="AL92" s="20">
        <f>INDEX('[8]July 2017'!$E$10:$AW$87,MATCH($A92,'[8]July 2017'!$A$10:$A$87,0),AL$47)</f>
        <v>207.76</v>
      </c>
      <c r="AM92" s="20">
        <f>INDEX('[8]July 2017'!$E$10:$AW$87,MATCH($A92,'[8]July 2017'!$A$10:$A$87,0),AM$47)</f>
        <v>198.51</v>
      </c>
      <c r="AN92" s="20">
        <f>INDEX('[8]July 2017'!$E$10:$AW$87,MATCH($A92,'[8]July 2017'!$A$10:$A$87,0),AN$47)</f>
        <v>329.9</v>
      </c>
      <c r="AO92" s="20">
        <f>INDEX('[8]July 2017'!$E$10:$AW$87,MATCH($A92,'[8]July 2017'!$A$10:$A$87,0),AO$47)</f>
        <v>169.41</v>
      </c>
      <c r="AP92" s="20">
        <f>INDEX('[8]July 2017'!$E$10:$AW$87,MATCH($A92,'[8]July 2017'!$A$10:$A$87,0),AP$47)</f>
        <v>339.64</v>
      </c>
      <c r="AQ92" s="20">
        <f>INDEX('[8]July 2017'!$E$10:$AW$87,MATCH($A92,'[8]July 2017'!$A$10:$A$87,0),AQ$47)</f>
        <v>167.75</v>
      </c>
      <c r="AR92" s="20">
        <f>INDEX('[8]July 2017'!$E$10:$AW$87,MATCH($A92,'[8]July 2017'!$A$10:$A$87,0),AR$47)</f>
        <v>171.43</v>
      </c>
      <c r="AS92" s="20">
        <f>INDEX('[8]July 2017'!$E$10:$AW$87,MATCH($A92,'[8]July 2017'!$A$10:$A$87,0),AS$47)</f>
        <v>270.67</v>
      </c>
      <c r="AT92" s="20">
        <f>INDEX('[8]July 2017'!$E$10:$AW$87,MATCH($A92,'[8]July 2017'!$A$10:$A$87,0),AT$47)</f>
        <v>183.5</v>
      </c>
    </row>
    <row r="93" spans="1:46">
      <c r="A93" s="21">
        <f t="shared" si="4"/>
        <v>39965</v>
      </c>
      <c r="B93" s="20">
        <f>INDEX('[8]July 2017'!$E$10:$AW$87,MATCH($A93,'[8]July 2017'!$A$10:$A$87,0),B$47)/1000000</f>
        <v>2104.7690569599999</v>
      </c>
      <c r="C93" s="20">
        <f>INDEX('[8]July 2017'!$E$10:$AW$87,MATCH($A93,'[8]July 2017'!$A$10:$A$87,0),C$47)/1000000</f>
        <v>197.94442319999999</v>
      </c>
      <c r="D93" s="20">
        <f>INDEX('[8]July 2017'!$E$10:$AW$87,MATCH($A93,'[8]July 2017'!$A$10:$A$87,0),D$47)/1000000</f>
        <v>340.03741614999996</v>
      </c>
      <c r="E93" s="20">
        <f>INDEX('[8]July 2017'!$E$10:$AW$87,MATCH($A93,'[8]July 2017'!$A$10:$A$87,0),E$47)/1000000</f>
        <v>329.87430277999999</v>
      </c>
      <c r="F93" s="20">
        <f>INDEX('[8]July 2017'!$E$10:$AW$87,MATCH($A93,'[8]July 2017'!$A$10:$A$87,0),F$47)/1000000</f>
        <v>401.86621094999998</v>
      </c>
      <c r="G93" s="20">
        <f>INDEX('[8]July 2017'!$E$10:$AW$87,MATCH($A93,'[8]July 2017'!$A$10:$A$87,0),G$47)/1000000</f>
        <v>169.97728599000001</v>
      </c>
      <c r="H93" s="20">
        <f>INDEX('[8]July 2017'!$E$10:$AW$87,MATCH($A93,'[8]July 2017'!$A$10:$A$87,0),H$47)/1000000</f>
        <v>1161.9059141800001</v>
      </c>
      <c r="I93" s="20">
        <f>INDEX('[8]July 2017'!$E$10:$AW$87,MATCH($A93,'[8]July 2017'!$A$10:$A$87,0),I$47)/1000000</f>
        <v>666.8323709</v>
      </c>
      <c r="J93" s="20">
        <f>INDEX('[8]July 2017'!$E$10:$AW$87,MATCH($A93,'[8]July 2017'!$A$10:$A$87,0),J$47)/1000000</f>
        <v>7125.5982231400003</v>
      </c>
      <c r="K93" s="20">
        <f>INDEX('[8]July 2017'!$E$10:$AW$87,MATCH($A93,'[8]July 2017'!$A$10:$A$87,0),K$47)</f>
        <v>901262</v>
      </c>
      <c r="L93" s="20">
        <f>INDEX('[8]July 2017'!$E$10:$AW$87,MATCH($A93,'[8]July 2017'!$A$10:$A$87,0),L$47)</f>
        <v>45252</v>
      </c>
      <c r="M93" s="20">
        <f>INDEX('[8]July 2017'!$E$10:$AW$87,MATCH($A93,'[8]July 2017'!$A$10:$A$87,0),M$47)</f>
        <v>91568</v>
      </c>
      <c r="N93" s="20">
        <f>INDEX('[8]July 2017'!$E$10:$AW$87,MATCH($A93,'[8]July 2017'!$A$10:$A$87,0),N$47)</f>
        <v>58784</v>
      </c>
      <c r="O93" s="20">
        <f>INDEX('[8]July 2017'!$E$10:$AW$87,MATCH($A93,'[8]July 2017'!$A$10:$A$87,0),O$47)</f>
        <v>74036</v>
      </c>
      <c r="P93" s="20">
        <f>INDEX('[8]July 2017'!$E$10:$AW$87,MATCH($A93,'[8]July 2017'!$A$10:$A$87,0),P$47)</f>
        <v>45669</v>
      </c>
      <c r="Q93" s="20">
        <f>INDEX('[8]July 2017'!$E$10:$AW$87,MATCH($A93,'[8]July 2017'!$A$10:$A$87,0),Q$47)</f>
        <v>237073</v>
      </c>
      <c r="R93" s="20">
        <f>INDEX('[8]July 2017'!$E$10:$AW$87,MATCH($A93,'[8]July 2017'!$A$10:$A$87,0),R$47)</f>
        <v>167086</v>
      </c>
      <c r="S93" s="20">
        <f>INDEX('[8]July 2017'!$E$10:$AW$87,MATCH($A93,'[8]July 2017'!$A$10:$A$87,0),S$47)</f>
        <v>2119751</v>
      </c>
      <c r="T93" s="20">
        <f>INDEX('[8]July 2017'!$E$10:$AW$87,MATCH($A93,'[8]July 2017'!$A$10:$A$87,0),T$47)</f>
        <v>2335.36</v>
      </c>
      <c r="U93" s="20">
        <f>INDEX('[8]July 2017'!$E$10:$AW$87,MATCH($A93,'[8]July 2017'!$A$10:$A$87,0),U$47)</f>
        <v>4374.24</v>
      </c>
      <c r="V93" s="20">
        <f>INDEX('[8]July 2017'!$E$10:$AW$87,MATCH($A93,'[8]July 2017'!$A$10:$A$87,0),V$47)</f>
        <v>3713.5</v>
      </c>
      <c r="W93" s="20">
        <f>INDEX('[8]July 2017'!$E$10:$AW$87,MATCH($A93,'[8]July 2017'!$A$10:$A$87,0),W$47)</f>
        <v>5611.61</v>
      </c>
      <c r="X93" s="20">
        <f>INDEX('[8]July 2017'!$E$10:$AW$87,MATCH($A93,'[8]July 2017'!$A$10:$A$87,0),X$47)</f>
        <v>5427.99</v>
      </c>
      <c r="Y93" s="20">
        <f>INDEX('[8]July 2017'!$E$10:$AW$87,MATCH($A93,'[8]July 2017'!$A$10:$A$87,0),Y$47)</f>
        <v>3721.93</v>
      </c>
      <c r="Z93" s="20">
        <f>INDEX('[8]July 2017'!$E$10:$AW$87,MATCH($A93,'[8]July 2017'!$A$10:$A$87,0),Z$47)</f>
        <v>4901.04</v>
      </c>
      <c r="AA93" s="20">
        <f>INDEX('[8]July 2017'!$E$10:$AW$87,MATCH($A93,'[8]July 2017'!$A$10:$A$87,0),AA$47)</f>
        <v>3990.96</v>
      </c>
      <c r="AB93" s="20">
        <f>INDEX('[8]July 2017'!$E$10:$AW$87,MATCH($A93,'[8]July 2017'!$A$10:$A$87,0),AB$47)</f>
        <v>3361.53</v>
      </c>
      <c r="AC93" s="20">
        <f t="shared" si="5"/>
        <v>11.750830230451847</v>
      </c>
      <c r="AD93" s="20">
        <f t="shared" si="6"/>
        <v>26.009275775954332</v>
      </c>
      <c r="AE93" s="20">
        <f t="shared" si="7"/>
        <v>11.974783141465931</v>
      </c>
      <c r="AF93" s="20">
        <f t="shared" si="8"/>
        <v>35.710894743540791</v>
      </c>
      <c r="AG93" s="20">
        <f t="shared" si="9"/>
        <v>16.125456760048721</v>
      </c>
      <c r="AH93" s="20">
        <f t="shared" si="10"/>
        <v>25.343388260928773</v>
      </c>
      <c r="AI93" s="20">
        <f t="shared" si="11"/>
        <v>31.078249841471148</v>
      </c>
      <c r="AJ93" s="20">
        <f t="shared" si="12"/>
        <v>15.65266501941405</v>
      </c>
      <c r="AK93" s="20">
        <f t="shared" si="13"/>
        <v>19.37704634540005</v>
      </c>
      <c r="AL93" s="20">
        <f>INDEX('[8]July 2017'!$E$10:$AW$87,MATCH($A93,'[8]July 2017'!$A$10:$A$87,0),AL$47)</f>
        <v>198.74</v>
      </c>
      <c r="AM93" s="20">
        <f>INDEX('[8]July 2017'!$E$10:$AW$87,MATCH($A93,'[8]July 2017'!$A$10:$A$87,0),AM$47)</f>
        <v>168.18</v>
      </c>
      <c r="AN93" s="20">
        <f>INDEX('[8]July 2017'!$E$10:$AW$87,MATCH($A93,'[8]July 2017'!$A$10:$A$87,0),AN$47)</f>
        <v>310.11</v>
      </c>
      <c r="AO93" s="20">
        <f>INDEX('[8]July 2017'!$E$10:$AW$87,MATCH($A93,'[8]July 2017'!$A$10:$A$87,0),AO$47)</f>
        <v>157.13999999999999</v>
      </c>
      <c r="AP93" s="20">
        <f>INDEX('[8]July 2017'!$E$10:$AW$87,MATCH($A93,'[8]July 2017'!$A$10:$A$87,0),AP$47)</f>
        <v>336.61</v>
      </c>
      <c r="AQ93" s="20">
        <f>INDEX('[8]July 2017'!$E$10:$AW$87,MATCH($A93,'[8]July 2017'!$A$10:$A$87,0),AQ$47)</f>
        <v>146.86000000000001</v>
      </c>
      <c r="AR93" s="20">
        <f>INDEX('[8]July 2017'!$E$10:$AW$87,MATCH($A93,'[8]July 2017'!$A$10:$A$87,0),AR$47)</f>
        <v>157.69999999999999</v>
      </c>
      <c r="AS93" s="20">
        <f>INDEX('[8]July 2017'!$E$10:$AW$87,MATCH($A93,'[8]July 2017'!$A$10:$A$87,0),AS$47)</f>
        <v>254.97</v>
      </c>
      <c r="AT93" s="20">
        <f>INDEX('[8]July 2017'!$E$10:$AW$87,MATCH($A93,'[8]July 2017'!$A$10:$A$87,0),AT$47)</f>
        <v>173.48</v>
      </c>
    </row>
    <row r="94" spans="1:46">
      <c r="A94" s="21">
        <f t="shared" si="4"/>
        <v>40057</v>
      </c>
      <c r="B94" s="20">
        <f>INDEX('[8]July 2017'!$E$10:$AW$87,MATCH($A94,'[8]July 2017'!$A$10:$A$87,0),B$47)/1000000</f>
        <v>2185.8153248200001</v>
      </c>
      <c r="C94" s="20">
        <f>INDEX('[8]July 2017'!$E$10:$AW$87,MATCH($A94,'[8]July 2017'!$A$10:$A$87,0),C$47)/1000000</f>
        <v>190.68795416</v>
      </c>
      <c r="D94" s="20">
        <f>INDEX('[8]July 2017'!$E$10:$AW$87,MATCH($A94,'[8]July 2017'!$A$10:$A$87,0),D$47)/1000000</f>
        <v>342.27723638999998</v>
      </c>
      <c r="E94" s="20">
        <f>INDEX('[8]July 2017'!$E$10:$AW$87,MATCH($A94,'[8]July 2017'!$A$10:$A$87,0),E$47)/1000000</f>
        <v>343.30764719999996</v>
      </c>
      <c r="F94" s="20">
        <f>INDEX('[8]July 2017'!$E$10:$AW$87,MATCH($A94,'[8]July 2017'!$A$10:$A$87,0),F$47)/1000000</f>
        <v>359.60312333999997</v>
      </c>
      <c r="G94" s="20">
        <f>INDEX('[8]July 2017'!$E$10:$AW$87,MATCH($A94,'[8]July 2017'!$A$10:$A$87,0),G$47)/1000000</f>
        <v>152.01598018000001</v>
      </c>
      <c r="H94" s="20">
        <f>INDEX('[8]July 2017'!$E$10:$AW$87,MATCH($A94,'[8]July 2017'!$A$10:$A$87,0),H$47)/1000000</f>
        <v>1149.44210731</v>
      </c>
      <c r="I94" s="20">
        <f>INDEX('[8]July 2017'!$E$10:$AW$87,MATCH($A94,'[8]July 2017'!$A$10:$A$87,0),I$47)/1000000</f>
        <v>677.74293188000001</v>
      </c>
      <c r="J94" s="20">
        <f>INDEX('[8]July 2017'!$E$10:$AW$87,MATCH($A94,'[8]July 2017'!$A$10:$A$87,0),J$47)/1000000</f>
        <v>7239.3377808499999</v>
      </c>
      <c r="K94" s="20">
        <f>INDEX('[8]July 2017'!$E$10:$AW$87,MATCH($A94,'[8]July 2017'!$A$10:$A$87,0),K$47)</f>
        <v>930976</v>
      </c>
      <c r="L94" s="20">
        <f>INDEX('[8]July 2017'!$E$10:$AW$87,MATCH($A94,'[8]July 2017'!$A$10:$A$87,0),L$47)</f>
        <v>45537</v>
      </c>
      <c r="M94" s="20">
        <f>INDEX('[8]July 2017'!$E$10:$AW$87,MATCH($A94,'[8]July 2017'!$A$10:$A$87,0),M$47)</f>
        <v>88962</v>
      </c>
      <c r="N94" s="20">
        <f>INDEX('[8]July 2017'!$E$10:$AW$87,MATCH($A94,'[8]July 2017'!$A$10:$A$87,0),N$47)</f>
        <v>58870</v>
      </c>
      <c r="O94" s="20">
        <f>INDEX('[8]July 2017'!$E$10:$AW$87,MATCH($A94,'[8]July 2017'!$A$10:$A$87,0),O$47)</f>
        <v>66989</v>
      </c>
      <c r="P94" s="20">
        <f>INDEX('[8]July 2017'!$E$10:$AW$87,MATCH($A94,'[8]July 2017'!$A$10:$A$87,0),P$47)</f>
        <v>41275</v>
      </c>
      <c r="Q94" s="20">
        <f>INDEX('[8]July 2017'!$E$10:$AW$87,MATCH($A94,'[8]July 2017'!$A$10:$A$87,0),Q$47)</f>
        <v>233967</v>
      </c>
      <c r="R94" s="20">
        <f>INDEX('[8]July 2017'!$E$10:$AW$87,MATCH($A94,'[8]July 2017'!$A$10:$A$87,0),R$47)</f>
        <v>165824</v>
      </c>
      <c r="S94" s="20">
        <f>INDEX('[8]July 2017'!$E$10:$AW$87,MATCH($A94,'[8]July 2017'!$A$10:$A$87,0),S$47)</f>
        <v>2131080</v>
      </c>
      <c r="T94" s="20">
        <f>INDEX('[8]July 2017'!$E$10:$AW$87,MATCH($A94,'[8]July 2017'!$A$10:$A$87,0),T$47)</f>
        <v>2347.88</v>
      </c>
      <c r="U94" s="20">
        <f>INDEX('[8]July 2017'!$E$10:$AW$87,MATCH($A94,'[8]July 2017'!$A$10:$A$87,0),U$47)</f>
        <v>4187.54</v>
      </c>
      <c r="V94" s="20">
        <f>INDEX('[8]July 2017'!$E$10:$AW$87,MATCH($A94,'[8]July 2017'!$A$10:$A$87,0),V$47)</f>
        <v>3847.44</v>
      </c>
      <c r="W94" s="20">
        <f>INDEX('[8]July 2017'!$E$10:$AW$87,MATCH($A94,'[8]July 2017'!$A$10:$A$87,0),W$47)</f>
        <v>5831.6</v>
      </c>
      <c r="X94" s="20">
        <f>INDEX('[8]July 2017'!$E$10:$AW$87,MATCH($A94,'[8]July 2017'!$A$10:$A$87,0),X$47)</f>
        <v>5368.05</v>
      </c>
      <c r="Y94" s="20">
        <f>INDEX('[8]July 2017'!$E$10:$AW$87,MATCH($A94,'[8]July 2017'!$A$10:$A$87,0),Y$47)</f>
        <v>3683.03</v>
      </c>
      <c r="Z94" s="20">
        <f>INDEX('[8]July 2017'!$E$10:$AW$87,MATCH($A94,'[8]July 2017'!$A$10:$A$87,0),Z$47)</f>
        <v>4912.8500000000004</v>
      </c>
      <c r="AA94" s="20">
        <f>INDEX('[8]July 2017'!$E$10:$AW$87,MATCH($A94,'[8]July 2017'!$A$10:$A$87,0),AA$47)</f>
        <v>4087.12</v>
      </c>
      <c r="AB94" s="20">
        <f>INDEX('[8]July 2017'!$E$10:$AW$87,MATCH($A94,'[8]July 2017'!$A$10:$A$87,0),AB$47)</f>
        <v>3397.03</v>
      </c>
      <c r="AC94" s="20">
        <f t="shared" si="5"/>
        <v>11.926648379559078</v>
      </c>
      <c r="AD94" s="20">
        <f t="shared" si="6"/>
        <v>23.886486794820602</v>
      </c>
      <c r="AE94" s="20">
        <f t="shared" si="7"/>
        <v>13.402445396593166</v>
      </c>
      <c r="AF94" s="20">
        <f t="shared" si="8"/>
        <v>37.461296331984329</v>
      </c>
      <c r="AG94" s="20">
        <f t="shared" si="9"/>
        <v>17.911411411411414</v>
      </c>
      <c r="AH94" s="20">
        <f t="shared" si="10"/>
        <v>26.861862737947632</v>
      </c>
      <c r="AI94" s="20">
        <f t="shared" si="11"/>
        <v>30.917872876022656</v>
      </c>
      <c r="AJ94" s="20">
        <f t="shared" si="12"/>
        <v>16.791783073130649</v>
      </c>
      <c r="AK94" s="20">
        <f t="shared" si="13"/>
        <v>19.713498142989788</v>
      </c>
      <c r="AL94" s="20">
        <f>INDEX('[8]July 2017'!$E$10:$AW$87,MATCH($A94,'[8]July 2017'!$A$10:$A$87,0),AL$47)</f>
        <v>196.86</v>
      </c>
      <c r="AM94" s="20">
        <f>INDEX('[8]July 2017'!$E$10:$AW$87,MATCH($A94,'[8]July 2017'!$A$10:$A$87,0),AM$47)</f>
        <v>175.31</v>
      </c>
      <c r="AN94" s="20">
        <f>INDEX('[8]July 2017'!$E$10:$AW$87,MATCH($A94,'[8]July 2017'!$A$10:$A$87,0),AN$47)</f>
        <v>287.07</v>
      </c>
      <c r="AO94" s="20">
        <f>INDEX('[8]July 2017'!$E$10:$AW$87,MATCH($A94,'[8]July 2017'!$A$10:$A$87,0),AO$47)</f>
        <v>155.66999999999999</v>
      </c>
      <c r="AP94" s="20">
        <f>INDEX('[8]July 2017'!$E$10:$AW$87,MATCH($A94,'[8]July 2017'!$A$10:$A$87,0),AP$47)</f>
        <v>299.7</v>
      </c>
      <c r="AQ94" s="20">
        <f>INDEX('[8]July 2017'!$E$10:$AW$87,MATCH($A94,'[8]July 2017'!$A$10:$A$87,0),AQ$47)</f>
        <v>137.11000000000001</v>
      </c>
      <c r="AR94" s="20">
        <f>INDEX('[8]July 2017'!$E$10:$AW$87,MATCH($A94,'[8]July 2017'!$A$10:$A$87,0),AR$47)</f>
        <v>158.9</v>
      </c>
      <c r="AS94" s="20">
        <f>INDEX('[8]July 2017'!$E$10:$AW$87,MATCH($A94,'[8]July 2017'!$A$10:$A$87,0),AS$47)</f>
        <v>243.4</v>
      </c>
      <c r="AT94" s="20">
        <f>INDEX('[8]July 2017'!$E$10:$AW$87,MATCH($A94,'[8]July 2017'!$A$10:$A$87,0),AT$47)</f>
        <v>172.32</v>
      </c>
    </row>
    <row r="95" spans="1:46">
      <c r="A95" s="21">
        <f t="shared" si="4"/>
        <v>40148</v>
      </c>
      <c r="B95" s="20">
        <f>INDEX('[8]July 2017'!$E$10:$AW$87,MATCH($A95,'[8]July 2017'!$A$10:$A$87,0),B$47)/1000000</f>
        <v>2263.2092055600001</v>
      </c>
      <c r="C95" s="20">
        <f>INDEX('[8]July 2017'!$E$10:$AW$87,MATCH($A95,'[8]July 2017'!$A$10:$A$87,0),C$47)/1000000</f>
        <v>169.71598637</v>
      </c>
      <c r="D95" s="20">
        <f>INDEX('[8]July 2017'!$E$10:$AW$87,MATCH($A95,'[8]July 2017'!$A$10:$A$87,0),D$47)/1000000</f>
        <v>351.54981542000002</v>
      </c>
      <c r="E95" s="20">
        <f>INDEX('[8]July 2017'!$E$10:$AW$87,MATCH($A95,'[8]July 2017'!$A$10:$A$87,0),E$47)/1000000</f>
        <v>336.47818293</v>
      </c>
      <c r="F95" s="20">
        <f>INDEX('[8]July 2017'!$E$10:$AW$87,MATCH($A95,'[8]July 2017'!$A$10:$A$87,0),F$47)/1000000</f>
        <v>322.27513245</v>
      </c>
      <c r="G95" s="20">
        <f>INDEX('[8]July 2017'!$E$10:$AW$87,MATCH($A95,'[8]July 2017'!$A$10:$A$87,0),G$47)/1000000</f>
        <v>145.70038940999999</v>
      </c>
      <c r="H95" s="20">
        <f>INDEX('[8]July 2017'!$E$10:$AW$87,MATCH($A95,'[8]July 2017'!$A$10:$A$87,0),H$47)/1000000</f>
        <v>1142.78066921</v>
      </c>
      <c r="I95" s="20">
        <f>INDEX('[8]July 2017'!$E$10:$AW$87,MATCH($A95,'[8]July 2017'!$A$10:$A$87,0),I$47)/1000000</f>
        <v>654.06967605999989</v>
      </c>
      <c r="J95" s="20">
        <f>INDEX('[8]July 2017'!$E$10:$AW$87,MATCH($A95,'[8]July 2017'!$A$10:$A$87,0),J$47)/1000000</f>
        <v>7242.4046972299993</v>
      </c>
      <c r="K95" s="20">
        <f>INDEX('[8]July 2017'!$E$10:$AW$87,MATCH($A95,'[8]July 2017'!$A$10:$A$87,0),K$47)</f>
        <v>957978</v>
      </c>
      <c r="L95" s="20">
        <f>INDEX('[8]July 2017'!$E$10:$AW$87,MATCH($A95,'[8]July 2017'!$A$10:$A$87,0),L$47)</f>
        <v>42875</v>
      </c>
      <c r="M95" s="20">
        <f>INDEX('[8]July 2017'!$E$10:$AW$87,MATCH($A95,'[8]July 2017'!$A$10:$A$87,0),M$47)</f>
        <v>87618</v>
      </c>
      <c r="N95" s="20">
        <f>INDEX('[8]July 2017'!$E$10:$AW$87,MATCH($A95,'[8]July 2017'!$A$10:$A$87,0),N$47)</f>
        <v>59762</v>
      </c>
      <c r="O95" s="20">
        <f>INDEX('[8]July 2017'!$E$10:$AW$87,MATCH($A95,'[8]July 2017'!$A$10:$A$87,0),O$47)</f>
        <v>66447</v>
      </c>
      <c r="P95" s="20">
        <f>INDEX('[8]July 2017'!$E$10:$AW$87,MATCH($A95,'[8]July 2017'!$A$10:$A$87,0),P$47)</f>
        <v>39772</v>
      </c>
      <c r="Q95" s="20">
        <f>INDEX('[8]July 2017'!$E$10:$AW$87,MATCH($A95,'[8]July 2017'!$A$10:$A$87,0),Q$47)</f>
        <v>234215</v>
      </c>
      <c r="R95" s="20">
        <f>INDEX('[8]July 2017'!$E$10:$AW$87,MATCH($A95,'[8]July 2017'!$A$10:$A$87,0),R$47)</f>
        <v>164883</v>
      </c>
      <c r="S95" s="20">
        <f>INDEX('[8]July 2017'!$E$10:$AW$87,MATCH($A95,'[8]July 2017'!$A$10:$A$87,0),S$47)</f>
        <v>2153383</v>
      </c>
      <c r="T95" s="20">
        <f>INDEX('[8]July 2017'!$E$10:$AW$87,MATCH($A95,'[8]July 2017'!$A$10:$A$87,0),T$47)</f>
        <v>2362.4899999999998</v>
      </c>
      <c r="U95" s="20">
        <f>INDEX('[8]July 2017'!$E$10:$AW$87,MATCH($A95,'[8]July 2017'!$A$10:$A$87,0),U$47)</f>
        <v>3958.37</v>
      </c>
      <c r="V95" s="20">
        <f>INDEX('[8]July 2017'!$E$10:$AW$87,MATCH($A95,'[8]July 2017'!$A$10:$A$87,0),V$47)</f>
        <v>4012.28</v>
      </c>
      <c r="W95" s="20">
        <f>INDEX('[8]July 2017'!$E$10:$AW$87,MATCH($A95,'[8]July 2017'!$A$10:$A$87,0),W$47)</f>
        <v>5630.32</v>
      </c>
      <c r="X95" s="20">
        <f>INDEX('[8]July 2017'!$E$10:$AW$87,MATCH($A95,'[8]July 2017'!$A$10:$A$87,0),X$47)</f>
        <v>4850.1099999999997</v>
      </c>
      <c r="Y95" s="20">
        <f>INDEX('[8]July 2017'!$E$10:$AW$87,MATCH($A95,'[8]July 2017'!$A$10:$A$87,0),Y$47)</f>
        <v>3663.35</v>
      </c>
      <c r="Z95" s="20">
        <f>INDEX('[8]July 2017'!$E$10:$AW$87,MATCH($A95,'[8]July 2017'!$A$10:$A$87,0),Z$47)</f>
        <v>4879.2</v>
      </c>
      <c r="AA95" s="20">
        <f>INDEX('[8]July 2017'!$E$10:$AW$87,MATCH($A95,'[8]July 2017'!$A$10:$A$87,0),AA$47)</f>
        <v>3966.87</v>
      </c>
      <c r="AB95" s="20">
        <f>INDEX('[8]July 2017'!$E$10:$AW$87,MATCH($A95,'[8]July 2017'!$A$10:$A$87,0),AB$47)</f>
        <v>3363.27</v>
      </c>
      <c r="AC95" s="20">
        <f t="shared" si="5"/>
        <v>12.54175293305728</v>
      </c>
      <c r="AD95" s="20">
        <f t="shared" si="6"/>
        <v>25.814334159384373</v>
      </c>
      <c r="AE95" s="20">
        <f t="shared" si="7"/>
        <v>13.113740358216761</v>
      </c>
      <c r="AF95" s="20">
        <f t="shared" si="8"/>
        <v>38.595557992870852</v>
      </c>
      <c r="AG95" s="20">
        <f t="shared" si="9"/>
        <v>13.66035769609914</v>
      </c>
      <c r="AH95" s="20">
        <f t="shared" si="10"/>
        <v>28.649018534449048</v>
      </c>
      <c r="AI95" s="20">
        <f t="shared" si="11"/>
        <v>30.609786700125468</v>
      </c>
      <c r="AJ95" s="20">
        <f t="shared" si="12"/>
        <v>16.118935392117024</v>
      </c>
      <c r="AK95" s="20">
        <f t="shared" si="13"/>
        <v>19.651007887817702</v>
      </c>
      <c r="AL95" s="20">
        <f>INDEX('[8]July 2017'!$E$10:$AW$87,MATCH($A95,'[8]July 2017'!$A$10:$A$87,0),AL$47)</f>
        <v>188.37</v>
      </c>
      <c r="AM95" s="20">
        <f>INDEX('[8]July 2017'!$E$10:$AW$87,MATCH($A95,'[8]July 2017'!$A$10:$A$87,0),AM$47)</f>
        <v>153.34</v>
      </c>
      <c r="AN95" s="20">
        <f>INDEX('[8]July 2017'!$E$10:$AW$87,MATCH($A95,'[8]July 2017'!$A$10:$A$87,0),AN$47)</f>
        <v>305.95999999999998</v>
      </c>
      <c r="AO95" s="20">
        <f>INDEX('[8]July 2017'!$E$10:$AW$87,MATCH($A95,'[8]July 2017'!$A$10:$A$87,0),AO$47)</f>
        <v>145.88</v>
      </c>
      <c r="AP95" s="20">
        <f>INDEX('[8]July 2017'!$E$10:$AW$87,MATCH($A95,'[8]July 2017'!$A$10:$A$87,0),AP$47)</f>
        <v>355.05</v>
      </c>
      <c r="AQ95" s="20">
        <f>INDEX('[8]July 2017'!$E$10:$AW$87,MATCH($A95,'[8]July 2017'!$A$10:$A$87,0),AQ$47)</f>
        <v>127.87</v>
      </c>
      <c r="AR95" s="20">
        <f>INDEX('[8]July 2017'!$E$10:$AW$87,MATCH($A95,'[8]July 2017'!$A$10:$A$87,0),AR$47)</f>
        <v>159.4</v>
      </c>
      <c r="AS95" s="20">
        <f>INDEX('[8]July 2017'!$E$10:$AW$87,MATCH($A95,'[8]July 2017'!$A$10:$A$87,0),AS$47)</f>
        <v>246.1</v>
      </c>
      <c r="AT95" s="20">
        <f>INDEX('[8]July 2017'!$E$10:$AW$87,MATCH($A95,'[8]July 2017'!$A$10:$A$87,0),AT$47)</f>
        <v>171.15</v>
      </c>
    </row>
    <row r="96" spans="1:46">
      <c r="A96" s="21">
        <f t="shared" si="4"/>
        <v>40238</v>
      </c>
      <c r="B96" s="20">
        <f>INDEX('[8]July 2017'!$E$10:$AW$87,MATCH($A96,'[8]July 2017'!$A$10:$A$87,0),B$47)/1000000</f>
        <v>2312.6937275300002</v>
      </c>
      <c r="C96" s="20">
        <f>INDEX('[8]July 2017'!$E$10:$AW$87,MATCH($A96,'[8]July 2017'!$A$10:$A$87,0),C$47)/1000000</f>
        <v>167.81671955000002</v>
      </c>
      <c r="D96" s="20">
        <f>INDEX('[8]July 2017'!$E$10:$AW$87,MATCH($A96,'[8]July 2017'!$A$10:$A$87,0),D$47)/1000000</f>
        <v>365.20942316000003</v>
      </c>
      <c r="E96" s="20">
        <f>INDEX('[8]July 2017'!$E$10:$AW$87,MATCH($A96,'[8]July 2017'!$A$10:$A$87,0),E$47)/1000000</f>
        <v>279.21751078</v>
      </c>
      <c r="F96" s="20">
        <f>INDEX('[8]July 2017'!$E$10:$AW$87,MATCH($A96,'[8]July 2017'!$A$10:$A$87,0),F$47)/1000000</f>
        <v>278.46238267000001</v>
      </c>
      <c r="G96" s="20">
        <f>INDEX('[8]July 2017'!$E$10:$AW$87,MATCH($A96,'[8]July 2017'!$A$10:$A$87,0),G$47)/1000000</f>
        <v>136.03811210000001</v>
      </c>
      <c r="H96" s="20">
        <f>INDEX('[8]July 2017'!$E$10:$AW$87,MATCH($A96,'[8]July 2017'!$A$10:$A$87,0),H$47)/1000000</f>
        <v>1021.94261706</v>
      </c>
      <c r="I96" s="20">
        <f>INDEX('[8]July 2017'!$E$10:$AW$87,MATCH($A96,'[8]July 2017'!$A$10:$A$87,0),I$47)/1000000</f>
        <v>566.59382328999993</v>
      </c>
      <c r="J96" s="20">
        <f>INDEX('[8]July 2017'!$E$10:$AW$87,MATCH($A96,'[8]July 2017'!$A$10:$A$87,0),J$47)/1000000</f>
        <v>6916.1471638699995</v>
      </c>
      <c r="K96" s="20">
        <f>INDEX('[8]July 2017'!$E$10:$AW$87,MATCH($A96,'[8]July 2017'!$A$10:$A$87,0),K$47)</f>
        <v>987436</v>
      </c>
      <c r="L96" s="20">
        <f>INDEX('[8]July 2017'!$E$10:$AW$87,MATCH($A96,'[8]July 2017'!$A$10:$A$87,0),L$47)</f>
        <v>43167</v>
      </c>
      <c r="M96" s="20">
        <f>INDEX('[8]July 2017'!$E$10:$AW$87,MATCH($A96,'[8]July 2017'!$A$10:$A$87,0),M$47)</f>
        <v>87041</v>
      </c>
      <c r="N96" s="20">
        <f>INDEX('[8]July 2017'!$E$10:$AW$87,MATCH($A96,'[8]July 2017'!$A$10:$A$87,0),N$47)</f>
        <v>58123</v>
      </c>
      <c r="O96" s="20">
        <f>INDEX('[8]July 2017'!$E$10:$AW$87,MATCH($A96,'[8]July 2017'!$A$10:$A$87,0),O$47)</f>
        <v>65109</v>
      </c>
      <c r="P96" s="20">
        <f>INDEX('[8]July 2017'!$E$10:$AW$87,MATCH($A96,'[8]July 2017'!$A$10:$A$87,0),P$47)</f>
        <v>43655</v>
      </c>
      <c r="Q96" s="20">
        <f>INDEX('[8]July 2017'!$E$10:$AW$87,MATCH($A96,'[8]July 2017'!$A$10:$A$87,0),Q$47)</f>
        <v>231889</v>
      </c>
      <c r="R96" s="20">
        <f>INDEX('[8]July 2017'!$E$10:$AW$87,MATCH($A96,'[8]July 2017'!$A$10:$A$87,0),R$47)</f>
        <v>169451</v>
      </c>
      <c r="S96" s="20">
        <f>INDEX('[8]July 2017'!$E$10:$AW$87,MATCH($A96,'[8]July 2017'!$A$10:$A$87,0),S$47)</f>
        <v>2191198</v>
      </c>
      <c r="T96" s="20">
        <f>INDEX('[8]July 2017'!$E$10:$AW$87,MATCH($A96,'[8]July 2017'!$A$10:$A$87,0),T$47)</f>
        <v>2342.12</v>
      </c>
      <c r="U96" s="20">
        <f>INDEX('[8]July 2017'!$E$10:$AW$87,MATCH($A96,'[8]July 2017'!$A$10:$A$87,0),U$47)</f>
        <v>3887.6</v>
      </c>
      <c r="V96" s="20">
        <f>INDEX('[8]July 2017'!$E$10:$AW$87,MATCH($A96,'[8]July 2017'!$A$10:$A$87,0),V$47)</f>
        <v>4195.82</v>
      </c>
      <c r="W96" s="20">
        <f>INDEX('[8]July 2017'!$E$10:$AW$87,MATCH($A96,'[8]July 2017'!$A$10:$A$87,0),W$47)</f>
        <v>4803.91</v>
      </c>
      <c r="X96" s="20">
        <f>INDEX('[8]July 2017'!$E$10:$AW$87,MATCH($A96,'[8]July 2017'!$A$10:$A$87,0),X$47)</f>
        <v>4276.87</v>
      </c>
      <c r="Y96" s="20">
        <f>INDEX('[8]July 2017'!$E$10:$AW$87,MATCH($A96,'[8]July 2017'!$A$10:$A$87,0),Y$47)</f>
        <v>3116.18</v>
      </c>
      <c r="Z96" s="20">
        <f>INDEX('[8]July 2017'!$E$10:$AW$87,MATCH($A96,'[8]July 2017'!$A$10:$A$87,0),Z$47)</f>
        <v>4407.04</v>
      </c>
      <c r="AA96" s="20">
        <f>INDEX('[8]July 2017'!$E$10:$AW$87,MATCH($A96,'[8]July 2017'!$A$10:$A$87,0),AA$47)</f>
        <v>3343.69</v>
      </c>
      <c r="AB96" s="20">
        <f>INDEX('[8]July 2017'!$E$10:$AW$87,MATCH($A96,'[8]July 2017'!$A$10:$A$87,0),AB$47)</f>
        <v>3156.33</v>
      </c>
      <c r="AC96" s="20">
        <f t="shared" si="5"/>
        <v>12.378415517150255</v>
      </c>
      <c r="AD96" s="20">
        <f t="shared" si="6"/>
        <v>24.064376354069946</v>
      </c>
      <c r="AE96" s="20">
        <f t="shared" si="7"/>
        <v>15.358614883414473</v>
      </c>
      <c r="AF96" s="20">
        <f t="shared" si="8"/>
        <v>38.320915762603697</v>
      </c>
      <c r="AG96" s="20">
        <f t="shared" si="9"/>
        <v>10.245963298356571</v>
      </c>
      <c r="AH96" s="20">
        <f t="shared" si="10"/>
        <v>20.147281308592486</v>
      </c>
      <c r="AI96" s="20">
        <f t="shared" si="11"/>
        <v>29.965594614809277</v>
      </c>
      <c r="AJ96" s="20">
        <f t="shared" si="12"/>
        <v>17.411424703186839</v>
      </c>
      <c r="AK96" s="20">
        <f t="shared" si="13"/>
        <v>19.22364334003289</v>
      </c>
      <c r="AL96" s="20">
        <f>INDEX('[8]July 2017'!$E$10:$AW$87,MATCH($A96,'[8]July 2017'!$A$10:$A$87,0),AL$47)</f>
        <v>189.21</v>
      </c>
      <c r="AM96" s="20">
        <f>INDEX('[8]July 2017'!$E$10:$AW$87,MATCH($A96,'[8]July 2017'!$A$10:$A$87,0),AM$47)</f>
        <v>161.55000000000001</v>
      </c>
      <c r="AN96" s="20">
        <f>INDEX('[8]July 2017'!$E$10:$AW$87,MATCH($A96,'[8]July 2017'!$A$10:$A$87,0),AN$47)</f>
        <v>273.19</v>
      </c>
      <c r="AO96" s="20">
        <f>INDEX('[8]July 2017'!$E$10:$AW$87,MATCH($A96,'[8]July 2017'!$A$10:$A$87,0),AO$47)</f>
        <v>125.36</v>
      </c>
      <c r="AP96" s="20">
        <f>INDEX('[8]July 2017'!$E$10:$AW$87,MATCH($A96,'[8]July 2017'!$A$10:$A$87,0),AP$47)</f>
        <v>417.42</v>
      </c>
      <c r="AQ96" s="20">
        <f>INDEX('[8]July 2017'!$E$10:$AW$87,MATCH($A96,'[8]July 2017'!$A$10:$A$87,0),AQ$47)</f>
        <v>154.66999999999999</v>
      </c>
      <c r="AR96" s="20">
        <f>INDEX('[8]July 2017'!$E$10:$AW$87,MATCH($A96,'[8]July 2017'!$A$10:$A$87,0),AR$47)</f>
        <v>147.07</v>
      </c>
      <c r="AS96" s="20">
        <f>INDEX('[8]July 2017'!$E$10:$AW$87,MATCH($A96,'[8]July 2017'!$A$10:$A$87,0),AS$47)</f>
        <v>192.04</v>
      </c>
      <c r="AT96" s="20">
        <f>INDEX('[8]July 2017'!$E$10:$AW$87,MATCH($A96,'[8]July 2017'!$A$10:$A$87,0),AT$47)</f>
        <v>164.19</v>
      </c>
    </row>
    <row r="97" spans="1:46">
      <c r="A97" s="21">
        <f t="shared" si="4"/>
        <v>40330</v>
      </c>
      <c r="B97" s="20">
        <f>INDEX('[8]July 2017'!$E$10:$AW$87,MATCH($A97,'[8]July 2017'!$A$10:$A$87,0),B$47)/1000000</f>
        <v>2315.33144696</v>
      </c>
      <c r="C97" s="20">
        <f>INDEX('[8]July 2017'!$E$10:$AW$87,MATCH($A97,'[8]July 2017'!$A$10:$A$87,0),C$47)/1000000</f>
        <v>171.20237241000001</v>
      </c>
      <c r="D97" s="20">
        <f>INDEX('[8]July 2017'!$E$10:$AW$87,MATCH($A97,'[8]July 2017'!$A$10:$A$87,0),D$47)/1000000</f>
        <v>371.17989864999998</v>
      </c>
      <c r="E97" s="20">
        <f>INDEX('[8]July 2017'!$E$10:$AW$87,MATCH($A97,'[8]July 2017'!$A$10:$A$87,0),E$47)/1000000</f>
        <v>258.74392528999999</v>
      </c>
      <c r="F97" s="20">
        <f>INDEX('[8]July 2017'!$E$10:$AW$87,MATCH($A97,'[8]July 2017'!$A$10:$A$87,0),F$47)/1000000</f>
        <v>279.92580820000001</v>
      </c>
      <c r="G97" s="20">
        <f>INDEX('[8]July 2017'!$E$10:$AW$87,MATCH($A97,'[8]July 2017'!$A$10:$A$87,0),G$47)/1000000</f>
        <v>131.84126126000001</v>
      </c>
      <c r="H97" s="20">
        <f>INDEX('[8]July 2017'!$E$10:$AW$87,MATCH($A97,'[8]July 2017'!$A$10:$A$87,0),H$47)/1000000</f>
        <v>999.99172838999993</v>
      </c>
      <c r="I97" s="20">
        <f>INDEX('[8]July 2017'!$E$10:$AW$87,MATCH($A97,'[8]July 2017'!$A$10:$A$87,0),I$47)/1000000</f>
        <v>572.16369123000004</v>
      </c>
      <c r="J97" s="20">
        <f>INDEX('[8]July 2017'!$E$10:$AW$87,MATCH($A97,'[8]July 2017'!$A$10:$A$87,0),J$47)/1000000</f>
        <v>6866.7295889999996</v>
      </c>
      <c r="K97" s="20">
        <f>INDEX('[8]July 2017'!$E$10:$AW$87,MATCH($A97,'[8]July 2017'!$A$10:$A$87,0),K$47)</f>
        <v>997582</v>
      </c>
      <c r="L97" s="20">
        <f>INDEX('[8]July 2017'!$E$10:$AW$87,MATCH($A97,'[8]July 2017'!$A$10:$A$87,0),L$47)</f>
        <v>44076</v>
      </c>
      <c r="M97" s="20">
        <f>INDEX('[8]July 2017'!$E$10:$AW$87,MATCH($A97,'[8]July 2017'!$A$10:$A$87,0),M$47)</f>
        <v>90427</v>
      </c>
      <c r="N97" s="20">
        <f>INDEX('[8]July 2017'!$E$10:$AW$87,MATCH($A97,'[8]July 2017'!$A$10:$A$87,0),N$47)</f>
        <v>56481</v>
      </c>
      <c r="O97" s="20">
        <f>INDEX('[8]July 2017'!$E$10:$AW$87,MATCH($A97,'[8]July 2017'!$A$10:$A$87,0),O$47)</f>
        <v>67573</v>
      </c>
      <c r="P97" s="20">
        <f>INDEX('[8]July 2017'!$E$10:$AW$87,MATCH($A97,'[8]July 2017'!$A$10:$A$87,0),P$47)</f>
        <v>46914</v>
      </c>
      <c r="Q97" s="20">
        <f>INDEX('[8]July 2017'!$E$10:$AW$87,MATCH($A97,'[8]July 2017'!$A$10:$A$87,0),Q$47)</f>
        <v>228370</v>
      </c>
      <c r="R97" s="20">
        <f>INDEX('[8]July 2017'!$E$10:$AW$87,MATCH($A97,'[8]July 2017'!$A$10:$A$87,0),R$47)</f>
        <v>170766</v>
      </c>
      <c r="S97" s="20">
        <f>INDEX('[8]July 2017'!$E$10:$AW$87,MATCH($A97,'[8]July 2017'!$A$10:$A$87,0),S$47)</f>
        <v>2205969</v>
      </c>
      <c r="T97" s="20">
        <f>INDEX('[8]July 2017'!$E$10:$AW$87,MATCH($A97,'[8]July 2017'!$A$10:$A$87,0),T$47)</f>
        <v>2320.94</v>
      </c>
      <c r="U97" s="20">
        <f>INDEX('[8]July 2017'!$E$10:$AW$87,MATCH($A97,'[8]July 2017'!$A$10:$A$87,0),U$47)</f>
        <v>3884.26</v>
      </c>
      <c r="V97" s="20">
        <f>INDEX('[8]July 2017'!$E$10:$AW$87,MATCH($A97,'[8]July 2017'!$A$10:$A$87,0),V$47)</f>
        <v>4104.76</v>
      </c>
      <c r="W97" s="20">
        <f>INDEX('[8]July 2017'!$E$10:$AW$87,MATCH($A97,'[8]July 2017'!$A$10:$A$87,0),W$47)</f>
        <v>4581.09</v>
      </c>
      <c r="X97" s="20">
        <f>INDEX('[8]July 2017'!$E$10:$AW$87,MATCH($A97,'[8]July 2017'!$A$10:$A$87,0),X$47)</f>
        <v>4142.58</v>
      </c>
      <c r="Y97" s="20">
        <f>INDEX('[8]July 2017'!$E$10:$AW$87,MATCH($A97,'[8]July 2017'!$A$10:$A$87,0),Y$47)</f>
        <v>2810.3</v>
      </c>
      <c r="Z97" s="20">
        <f>INDEX('[8]July 2017'!$E$10:$AW$87,MATCH($A97,'[8]July 2017'!$A$10:$A$87,0),Z$47)</f>
        <v>4378.83</v>
      </c>
      <c r="AA97" s="20">
        <f>INDEX('[8]July 2017'!$E$10:$AW$87,MATCH($A97,'[8]July 2017'!$A$10:$A$87,0),AA$47)</f>
        <v>3350.58</v>
      </c>
      <c r="AB97" s="20">
        <f>INDEX('[8]July 2017'!$E$10:$AW$87,MATCH($A97,'[8]July 2017'!$A$10:$A$87,0),AB$47)</f>
        <v>3112.79</v>
      </c>
      <c r="AC97" s="20">
        <f t="shared" si="5"/>
        <v>12.536811969967051</v>
      </c>
      <c r="AD97" s="20">
        <f t="shared" si="6"/>
        <v>22.252993411629905</v>
      </c>
      <c r="AE97" s="20">
        <f t="shared" si="7"/>
        <v>15.347192103492112</v>
      </c>
      <c r="AF97" s="20">
        <f t="shared" si="8"/>
        <v>34.281897777445188</v>
      </c>
      <c r="AG97" s="20">
        <f t="shared" si="9"/>
        <v>11.084715830033179</v>
      </c>
      <c r="AH97" s="20">
        <f t="shared" si="10"/>
        <v>15.349281773990935</v>
      </c>
      <c r="AI97" s="20">
        <f t="shared" si="11"/>
        <v>29.924349074010795</v>
      </c>
      <c r="AJ97" s="20">
        <f t="shared" si="12"/>
        <v>17.854524139401043</v>
      </c>
      <c r="AK97" s="20">
        <f t="shared" si="13"/>
        <v>18.972328884012921</v>
      </c>
      <c r="AL97" s="20">
        <f>INDEX('[8]July 2017'!$E$10:$AW$87,MATCH($A97,'[8]July 2017'!$A$10:$A$87,0),AL$47)</f>
        <v>185.13</v>
      </c>
      <c r="AM97" s="20">
        <f>INDEX('[8]July 2017'!$E$10:$AW$87,MATCH($A97,'[8]July 2017'!$A$10:$A$87,0),AM$47)</f>
        <v>174.55</v>
      </c>
      <c r="AN97" s="20">
        <f>INDEX('[8]July 2017'!$E$10:$AW$87,MATCH($A97,'[8]July 2017'!$A$10:$A$87,0),AN$47)</f>
        <v>267.45999999999998</v>
      </c>
      <c r="AO97" s="20">
        <f>INDEX('[8]July 2017'!$E$10:$AW$87,MATCH($A97,'[8]July 2017'!$A$10:$A$87,0),AO$47)</f>
        <v>133.63</v>
      </c>
      <c r="AP97" s="20">
        <f>INDEX('[8]July 2017'!$E$10:$AW$87,MATCH($A97,'[8]July 2017'!$A$10:$A$87,0),AP$47)</f>
        <v>373.72</v>
      </c>
      <c r="AQ97" s="20">
        <f>INDEX('[8]July 2017'!$E$10:$AW$87,MATCH($A97,'[8]July 2017'!$A$10:$A$87,0),AQ$47)</f>
        <v>183.09</v>
      </c>
      <c r="AR97" s="20">
        <f>INDEX('[8]July 2017'!$E$10:$AW$87,MATCH($A97,'[8]July 2017'!$A$10:$A$87,0),AR$47)</f>
        <v>146.33000000000001</v>
      </c>
      <c r="AS97" s="20">
        <f>INDEX('[8]July 2017'!$E$10:$AW$87,MATCH($A97,'[8]July 2017'!$A$10:$A$87,0),AS$47)</f>
        <v>187.66</v>
      </c>
      <c r="AT97" s="20">
        <f>INDEX('[8]July 2017'!$E$10:$AW$87,MATCH($A97,'[8]July 2017'!$A$10:$A$87,0),AT$47)</f>
        <v>164.07</v>
      </c>
    </row>
    <row r="98" spans="1:46">
      <c r="A98" s="21">
        <f t="shared" si="4"/>
        <v>40422</v>
      </c>
      <c r="B98" s="20">
        <f>INDEX('[8]July 2017'!$E$10:$AW$87,MATCH($A98,'[8]July 2017'!$A$10:$A$87,0),B$47)/1000000</f>
        <v>2254.5254682300001</v>
      </c>
      <c r="C98" s="20">
        <f>INDEX('[8]July 2017'!$E$10:$AW$87,MATCH($A98,'[8]July 2017'!$A$10:$A$87,0),C$47)/1000000</f>
        <v>179.79102202999999</v>
      </c>
      <c r="D98" s="20">
        <f>INDEX('[8]July 2017'!$E$10:$AW$87,MATCH($A98,'[8]July 2017'!$A$10:$A$87,0),D$47)/1000000</f>
        <v>405.24292985</v>
      </c>
      <c r="E98" s="20">
        <f>INDEX('[8]July 2017'!$E$10:$AW$87,MATCH($A98,'[8]July 2017'!$A$10:$A$87,0),E$47)/1000000</f>
        <v>248.33448577000001</v>
      </c>
      <c r="F98" s="20">
        <f>INDEX('[8]July 2017'!$E$10:$AW$87,MATCH($A98,'[8]July 2017'!$A$10:$A$87,0),F$47)/1000000</f>
        <v>284.78366708999999</v>
      </c>
      <c r="G98" s="20">
        <f>INDEX('[8]July 2017'!$E$10:$AW$87,MATCH($A98,'[8]July 2017'!$A$10:$A$87,0),G$47)/1000000</f>
        <v>121.77118751</v>
      </c>
      <c r="H98" s="20">
        <f>INDEX('[8]July 2017'!$E$10:$AW$87,MATCH($A98,'[8]July 2017'!$A$10:$A$87,0),H$47)/1000000</f>
        <v>962.49834229999999</v>
      </c>
      <c r="I98" s="20">
        <f>INDEX('[8]July 2017'!$E$10:$AW$87,MATCH($A98,'[8]July 2017'!$A$10:$A$87,0),I$47)/1000000</f>
        <v>550.46887975999994</v>
      </c>
      <c r="J98" s="20">
        <f>INDEX('[8]July 2017'!$E$10:$AW$87,MATCH($A98,'[8]July 2017'!$A$10:$A$87,0),J$47)/1000000</f>
        <v>6662.5906828500001</v>
      </c>
      <c r="K98" s="20">
        <f>INDEX('[8]July 2017'!$E$10:$AW$87,MATCH($A98,'[8]July 2017'!$A$10:$A$87,0),K$47)</f>
        <v>1006942</v>
      </c>
      <c r="L98" s="20">
        <f>INDEX('[8]July 2017'!$E$10:$AW$87,MATCH($A98,'[8]July 2017'!$A$10:$A$87,0),L$47)</f>
        <v>43240</v>
      </c>
      <c r="M98" s="20">
        <f>INDEX('[8]July 2017'!$E$10:$AW$87,MATCH($A98,'[8]July 2017'!$A$10:$A$87,0),M$47)</f>
        <v>99576</v>
      </c>
      <c r="N98" s="20">
        <f>INDEX('[8]July 2017'!$E$10:$AW$87,MATCH($A98,'[8]July 2017'!$A$10:$A$87,0),N$47)</f>
        <v>57392</v>
      </c>
      <c r="O98" s="20">
        <f>INDEX('[8]July 2017'!$E$10:$AW$87,MATCH($A98,'[8]July 2017'!$A$10:$A$87,0),O$47)</f>
        <v>71199</v>
      </c>
      <c r="P98" s="20">
        <f>INDEX('[8]July 2017'!$E$10:$AW$87,MATCH($A98,'[8]July 2017'!$A$10:$A$87,0),P$47)</f>
        <v>47721</v>
      </c>
      <c r="Q98" s="20">
        <f>INDEX('[8]July 2017'!$E$10:$AW$87,MATCH($A98,'[8]July 2017'!$A$10:$A$87,0),Q$47)</f>
        <v>222924</v>
      </c>
      <c r="R98" s="20">
        <f>INDEX('[8]July 2017'!$E$10:$AW$87,MATCH($A98,'[8]July 2017'!$A$10:$A$87,0),R$47)</f>
        <v>170885</v>
      </c>
      <c r="S98" s="20">
        <f>INDEX('[8]July 2017'!$E$10:$AW$87,MATCH($A98,'[8]July 2017'!$A$10:$A$87,0),S$47)</f>
        <v>2224465</v>
      </c>
      <c r="T98" s="20">
        <f>INDEX('[8]July 2017'!$E$10:$AW$87,MATCH($A98,'[8]July 2017'!$A$10:$A$87,0),T$47)</f>
        <v>2238.98</v>
      </c>
      <c r="U98" s="20">
        <f>INDEX('[8]July 2017'!$E$10:$AW$87,MATCH($A98,'[8]July 2017'!$A$10:$A$87,0),U$47)</f>
        <v>4157.99</v>
      </c>
      <c r="V98" s="20">
        <f>INDEX('[8]July 2017'!$E$10:$AW$87,MATCH($A98,'[8]July 2017'!$A$10:$A$87,0),V$47)</f>
        <v>4069.66</v>
      </c>
      <c r="W98" s="20">
        <f>INDEX('[8]July 2017'!$E$10:$AW$87,MATCH($A98,'[8]July 2017'!$A$10:$A$87,0),W$47)</f>
        <v>4326.96</v>
      </c>
      <c r="X98" s="20">
        <f>INDEX('[8]July 2017'!$E$10:$AW$87,MATCH($A98,'[8]July 2017'!$A$10:$A$87,0),X$47)</f>
        <v>3999.85</v>
      </c>
      <c r="Y98" s="20">
        <f>INDEX('[8]July 2017'!$E$10:$AW$87,MATCH($A98,'[8]July 2017'!$A$10:$A$87,0),Y$47)</f>
        <v>2551.7199999999998</v>
      </c>
      <c r="Z98" s="20">
        <f>INDEX('[8]July 2017'!$E$10:$AW$87,MATCH($A98,'[8]July 2017'!$A$10:$A$87,0),Z$47)</f>
        <v>4317.6000000000004</v>
      </c>
      <c r="AA98" s="20">
        <f>INDEX('[8]July 2017'!$E$10:$AW$87,MATCH($A98,'[8]July 2017'!$A$10:$A$87,0),AA$47)</f>
        <v>3221.29</v>
      </c>
      <c r="AB98" s="20">
        <f>INDEX('[8]July 2017'!$E$10:$AW$87,MATCH($A98,'[8]July 2017'!$A$10:$A$87,0),AB$47)</f>
        <v>2995.14</v>
      </c>
      <c r="AC98" s="20">
        <f t="shared" si="5"/>
        <v>12.907015622297804</v>
      </c>
      <c r="AD98" s="20">
        <f t="shared" si="6"/>
        <v>26.74980699948533</v>
      </c>
      <c r="AE98" s="20">
        <f t="shared" si="7"/>
        <v>15.839567197291091</v>
      </c>
      <c r="AF98" s="20">
        <f t="shared" si="8"/>
        <v>31.203288382490808</v>
      </c>
      <c r="AG98" s="20">
        <f t="shared" si="9"/>
        <v>10.316868712922362</v>
      </c>
      <c r="AH98" s="20">
        <f t="shared" si="10"/>
        <v>13.999670818017226</v>
      </c>
      <c r="AI98" s="20">
        <f t="shared" si="11"/>
        <v>30.127695206196361</v>
      </c>
      <c r="AJ98" s="20">
        <f t="shared" si="12"/>
        <v>17.442549274420617</v>
      </c>
      <c r="AK98" s="20">
        <f t="shared" si="13"/>
        <v>18.834989309520815</v>
      </c>
      <c r="AL98" s="20">
        <f>INDEX('[8]July 2017'!$E$10:$AW$87,MATCH($A98,'[8]July 2017'!$A$10:$A$87,0),AL$47)</f>
        <v>173.47</v>
      </c>
      <c r="AM98" s="20">
        <f>INDEX('[8]July 2017'!$E$10:$AW$87,MATCH($A98,'[8]July 2017'!$A$10:$A$87,0),AM$47)</f>
        <v>155.44</v>
      </c>
      <c r="AN98" s="20">
        <f>INDEX('[8]July 2017'!$E$10:$AW$87,MATCH($A98,'[8]July 2017'!$A$10:$A$87,0),AN$47)</f>
        <v>256.93</v>
      </c>
      <c r="AO98" s="20">
        <f>INDEX('[8]July 2017'!$E$10:$AW$87,MATCH($A98,'[8]July 2017'!$A$10:$A$87,0),AO$47)</f>
        <v>138.66999999999999</v>
      </c>
      <c r="AP98" s="20">
        <f>INDEX('[8]July 2017'!$E$10:$AW$87,MATCH($A98,'[8]July 2017'!$A$10:$A$87,0),AP$47)</f>
        <v>387.7</v>
      </c>
      <c r="AQ98" s="20">
        <f>INDEX('[8]July 2017'!$E$10:$AW$87,MATCH($A98,'[8]July 2017'!$A$10:$A$87,0),AQ$47)</f>
        <v>182.27</v>
      </c>
      <c r="AR98" s="20">
        <f>INDEX('[8]July 2017'!$E$10:$AW$87,MATCH($A98,'[8]July 2017'!$A$10:$A$87,0),AR$47)</f>
        <v>143.31</v>
      </c>
      <c r="AS98" s="20">
        <f>INDEX('[8]July 2017'!$E$10:$AW$87,MATCH($A98,'[8]July 2017'!$A$10:$A$87,0),AS$47)</f>
        <v>184.68</v>
      </c>
      <c r="AT98" s="20">
        <f>INDEX('[8]July 2017'!$E$10:$AW$87,MATCH($A98,'[8]July 2017'!$A$10:$A$87,0),AT$47)</f>
        <v>159.02000000000001</v>
      </c>
    </row>
    <row r="99" spans="1:46">
      <c r="A99" s="21">
        <f t="shared" si="4"/>
        <v>40513</v>
      </c>
      <c r="B99" s="20">
        <f>INDEX('[8]July 2017'!$E$10:$AW$87,MATCH($A99,'[8]July 2017'!$A$10:$A$87,0),B$47)/1000000</f>
        <v>2210.3135924799999</v>
      </c>
      <c r="C99" s="20">
        <f>INDEX('[8]July 2017'!$E$10:$AW$87,MATCH($A99,'[8]July 2017'!$A$10:$A$87,0),C$47)/1000000</f>
        <v>174.12014177</v>
      </c>
      <c r="D99" s="20">
        <f>INDEX('[8]July 2017'!$E$10:$AW$87,MATCH($A99,'[8]July 2017'!$A$10:$A$87,0),D$47)/1000000</f>
        <v>397.37949517000004</v>
      </c>
      <c r="E99" s="20">
        <f>INDEX('[8]July 2017'!$E$10:$AW$87,MATCH($A99,'[8]July 2017'!$A$10:$A$87,0),E$47)/1000000</f>
        <v>262.80782734000002</v>
      </c>
      <c r="F99" s="20">
        <f>INDEX('[8]July 2017'!$E$10:$AW$87,MATCH($A99,'[8]July 2017'!$A$10:$A$87,0),F$47)/1000000</f>
        <v>288.81184494000001</v>
      </c>
      <c r="G99" s="20">
        <f>INDEX('[8]July 2017'!$E$10:$AW$87,MATCH($A99,'[8]July 2017'!$A$10:$A$87,0),G$47)/1000000</f>
        <v>129.67437333000001</v>
      </c>
      <c r="H99" s="20">
        <f>INDEX('[8]July 2017'!$E$10:$AW$87,MATCH($A99,'[8]July 2017'!$A$10:$A$87,0),H$47)/1000000</f>
        <v>939.04833985000005</v>
      </c>
      <c r="I99" s="20">
        <f>INDEX('[8]July 2017'!$E$10:$AW$87,MATCH($A99,'[8]July 2017'!$A$10:$A$87,0),I$47)/1000000</f>
        <v>517.83332562999999</v>
      </c>
      <c r="J99" s="20">
        <f>INDEX('[8]July 2017'!$E$10:$AW$87,MATCH($A99,'[8]July 2017'!$A$10:$A$87,0),J$47)/1000000</f>
        <v>6556.0821764600005</v>
      </c>
      <c r="K99" s="20">
        <f>INDEX('[8]July 2017'!$E$10:$AW$87,MATCH($A99,'[8]July 2017'!$A$10:$A$87,0),K$47)</f>
        <v>1010994</v>
      </c>
      <c r="L99" s="20">
        <f>INDEX('[8]July 2017'!$E$10:$AW$87,MATCH($A99,'[8]July 2017'!$A$10:$A$87,0),L$47)</f>
        <v>43352</v>
      </c>
      <c r="M99" s="20">
        <f>INDEX('[8]July 2017'!$E$10:$AW$87,MATCH($A99,'[8]July 2017'!$A$10:$A$87,0),M$47)</f>
        <v>107599</v>
      </c>
      <c r="N99" s="20">
        <f>INDEX('[8]July 2017'!$E$10:$AW$87,MATCH($A99,'[8]July 2017'!$A$10:$A$87,0),N$47)</f>
        <v>58415</v>
      </c>
      <c r="O99" s="20">
        <f>INDEX('[8]July 2017'!$E$10:$AW$87,MATCH($A99,'[8]July 2017'!$A$10:$A$87,0),O$47)</f>
        <v>71752</v>
      </c>
      <c r="P99" s="20">
        <f>INDEX('[8]July 2017'!$E$10:$AW$87,MATCH($A99,'[8]July 2017'!$A$10:$A$87,0),P$47)</f>
        <v>52112</v>
      </c>
      <c r="Q99" s="20">
        <f>INDEX('[8]July 2017'!$E$10:$AW$87,MATCH($A99,'[8]July 2017'!$A$10:$A$87,0),Q$47)</f>
        <v>217695</v>
      </c>
      <c r="R99" s="20">
        <f>INDEX('[8]July 2017'!$E$10:$AW$87,MATCH($A99,'[8]July 2017'!$A$10:$A$87,0),R$47)</f>
        <v>167229</v>
      </c>
      <c r="S99" s="20">
        <f>INDEX('[8]July 2017'!$E$10:$AW$87,MATCH($A99,'[8]July 2017'!$A$10:$A$87,0),S$47)</f>
        <v>2237682</v>
      </c>
      <c r="T99" s="20">
        <f>INDEX('[8]July 2017'!$E$10:$AW$87,MATCH($A99,'[8]July 2017'!$A$10:$A$87,0),T$47)</f>
        <v>2186.2800000000002</v>
      </c>
      <c r="U99" s="20">
        <f>INDEX('[8]July 2017'!$E$10:$AW$87,MATCH($A99,'[8]July 2017'!$A$10:$A$87,0),U$47)</f>
        <v>4016.42</v>
      </c>
      <c r="V99" s="20">
        <f>INDEX('[8]July 2017'!$E$10:$AW$87,MATCH($A99,'[8]July 2017'!$A$10:$A$87,0),V$47)</f>
        <v>3693.16</v>
      </c>
      <c r="W99" s="20">
        <f>INDEX('[8]July 2017'!$E$10:$AW$87,MATCH($A99,'[8]July 2017'!$A$10:$A$87,0),W$47)</f>
        <v>4499.01</v>
      </c>
      <c r="X99" s="20">
        <f>INDEX('[8]July 2017'!$E$10:$AW$87,MATCH($A99,'[8]July 2017'!$A$10:$A$87,0),X$47)</f>
        <v>4025.12</v>
      </c>
      <c r="Y99" s="20">
        <f>INDEX('[8]July 2017'!$E$10:$AW$87,MATCH($A99,'[8]July 2017'!$A$10:$A$87,0),Y$47)</f>
        <v>2488.39</v>
      </c>
      <c r="Z99" s="20">
        <f>INDEX('[8]July 2017'!$E$10:$AW$87,MATCH($A99,'[8]July 2017'!$A$10:$A$87,0),Z$47)</f>
        <v>4313.59</v>
      </c>
      <c r="AA99" s="20">
        <f>INDEX('[8]July 2017'!$E$10:$AW$87,MATCH($A99,'[8]July 2017'!$A$10:$A$87,0),AA$47)</f>
        <v>3096.56</v>
      </c>
      <c r="AB99" s="20">
        <f>INDEX('[8]July 2017'!$E$10:$AW$87,MATCH($A99,'[8]July 2017'!$A$10:$A$87,0),AB$47)</f>
        <v>2929.85</v>
      </c>
      <c r="AC99" s="20">
        <f t="shared" si="5"/>
        <v>12.34349593495935</v>
      </c>
      <c r="AD99" s="20">
        <f t="shared" si="6"/>
        <v>26.013082901554405</v>
      </c>
      <c r="AE99" s="20">
        <f t="shared" si="7"/>
        <v>15.756474252314518</v>
      </c>
      <c r="AF99" s="20">
        <f t="shared" si="8"/>
        <v>30.20280612244898</v>
      </c>
      <c r="AG99" s="20">
        <f t="shared" si="9"/>
        <v>10.050990086648188</v>
      </c>
      <c r="AH99" s="20">
        <f t="shared" si="10"/>
        <v>11.486290620384047</v>
      </c>
      <c r="AI99" s="20">
        <f t="shared" si="11"/>
        <v>30.975082579347987</v>
      </c>
      <c r="AJ99" s="20">
        <f t="shared" si="12"/>
        <v>19.508347508347509</v>
      </c>
      <c r="AK99" s="20">
        <f t="shared" si="13"/>
        <v>18.350557434548413</v>
      </c>
      <c r="AL99" s="20">
        <f>INDEX('[8]July 2017'!$E$10:$AW$87,MATCH($A99,'[8]July 2017'!$A$10:$A$87,0),AL$47)</f>
        <v>177.12</v>
      </c>
      <c r="AM99" s="20">
        <f>INDEX('[8]July 2017'!$E$10:$AW$87,MATCH($A99,'[8]July 2017'!$A$10:$A$87,0),AM$47)</f>
        <v>154.4</v>
      </c>
      <c r="AN99" s="20">
        <f>INDEX('[8]July 2017'!$E$10:$AW$87,MATCH($A99,'[8]July 2017'!$A$10:$A$87,0),AN$47)</f>
        <v>234.39</v>
      </c>
      <c r="AO99" s="20">
        <f>INDEX('[8]July 2017'!$E$10:$AW$87,MATCH($A99,'[8]July 2017'!$A$10:$A$87,0),AO$47)</f>
        <v>148.96</v>
      </c>
      <c r="AP99" s="20">
        <f>INDEX('[8]July 2017'!$E$10:$AW$87,MATCH($A99,'[8]July 2017'!$A$10:$A$87,0),AP$47)</f>
        <v>400.47</v>
      </c>
      <c r="AQ99" s="20">
        <f>INDEX('[8]July 2017'!$E$10:$AW$87,MATCH($A99,'[8]July 2017'!$A$10:$A$87,0),AQ$47)</f>
        <v>216.64</v>
      </c>
      <c r="AR99" s="20">
        <f>INDEX('[8]July 2017'!$E$10:$AW$87,MATCH($A99,'[8]July 2017'!$A$10:$A$87,0),AR$47)</f>
        <v>139.26</v>
      </c>
      <c r="AS99" s="20">
        <f>INDEX('[8]July 2017'!$E$10:$AW$87,MATCH($A99,'[8]July 2017'!$A$10:$A$87,0),AS$47)</f>
        <v>158.72999999999999</v>
      </c>
      <c r="AT99" s="20">
        <f>INDEX('[8]July 2017'!$E$10:$AW$87,MATCH($A99,'[8]July 2017'!$A$10:$A$87,0),AT$47)</f>
        <v>159.66</v>
      </c>
    </row>
    <row r="100" spans="1:46">
      <c r="A100" s="21">
        <f t="shared" si="4"/>
        <v>40603</v>
      </c>
      <c r="B100" s="20">
        <f>INDEX('[8]July 2017'!$E$10:$AW$87,MATCH($A100,'[8]July 2017'!$A$10:$A$87,0),B$47)/1000000</f>
        <v>2215.86261092</v>
      </c>
      <c r="C100" s="20">
        <f>INDEX('[8]July 2017'!$E$10:$AW$87,MATCH($A100,'[8]July 2017'!$A$10:$A$87,0),C$47)/1000000</f>
        <v>141.72366877000002</v>
      </c>
      <c r="D100" s="20">
        <f>INDEX('[8]July 2017'!$E$10:$AW$87,MATCH($A100,'[8]July 2017'!$A$10:$A$87,0),D$47)/1000000</f>
        <v>410.72710358999996</v>
      </c>
      <c r="E100" s="20">
        <f>INDEX('[8]July 2017'!$E$10:$AW$87,MATCH($A100,'[8]July 2017'!$A$10:$A$87,0),E$47)/1000000</f>
        <v>263.26247374000002</v>
      </c>
      <c r="F100" s="20">
        <f>INDEX('[8]July 2017'!$E$10:$AW$87,MATCH($A100,'[8]July 2017'!$A$10:$A$87,0),F$47)/1000000</f>
        <v>283.35271993999999</v>
      </c>
      <c r="G100" s="20">
        <f>INDEX('[8]July 2017'!$E$10:$AW$87,MATCH($A100,'[8]July 2017'!$A$10:$A$87,0),G$47)/1000000</f>
        <v>166.27456624999999</v>
      </c>
      <c r="H100" s="20">
        <f>INDEX('[8]July 2017'!$E$10:$AW$87,MATCH($A100,'[8]July 2017'!$A$10:$A$87,0),H$47)/1000000</f>
        <v>852.00196399000004</v>
      </c>
      <c r="I100" s="20">
        <f>INDEX('[8]July 2017'!$E$10:$AW$87,MATCH($A100,'[8]July 2017'!$A$10:$A$87,0),I$47)/1000000</f>
        <v>526.12320777000002</v>
      </c>
      <c r="J100" s="20">
        <f>INDEX('[8]July 2017'!$E$10:$AW$87,MATCH($A100,'[8]July 2017'!$A$10:$A$87,0),J$47)/1000000</f>
        <v>6573.3493271400002</v>
      </c>
      <c r="K100" s="20">
        <f>INDEX('[8]July 2017'!$E$10:$AW$87,MATCH($A100,'[8]July 2017'!$A$10:$A$87,0),K$47)</f>
        <v>1019957</v>
      </c>
      <c r="L100" s="20">
        <f>INDEX('[8]July 2017'!$E$10:$AW$87,MATCH($A100,'[8]July 2017'!$A$10:$A$87,0),L$47)</f>
        <v>42741</v>
      </c>
      <c r="M100" s="20">
        <f>INDEX('[8]July 2017'!$E$10:$AW$87,MATCH($A100,'[8]July 2017'!$A$10:$A$87,0),M$47)</f>
        <v>113397</v>
      </c>
      <c r="N100" s="20">
        <f>INDEX('[8]July 2017'!$E$10:$AW$87,MATCH($A100,'[8]July 2017'!$A$10:$A$87,0),N$47)</f>
        <v>60196</v>
      </c>
      <c r="O100" s="20">
        <f>INDEX('[8]July 2017'!$E$10:$AW$87,MATCH($A100,'[8]July 2017'!$A$10:$A$87,0),O$47)</f>
        <v>72156</v>
      </c>
      <c r="P100" s="20">
        <f>INDEX('[8]July 2017'!$E$10:$AW$87,MATCH($A100,'[8]July 2017'!$A$10:$A$87,0),P$47)</f>
        <v>50713</v>
      </c>
      <c r="Q100" s="20">
        <f>INDEX('[8]July 2017'!$E$10:$AW$87,MATCH($A100,'[8]July 2017'!$A$10:$A$87,0),Q$47)</f>
        <v>206736</v>
      </c>
      <c r="R100" s="20">
        <f>INDEX('[8]July 2017'!$E$10:$AW$87,MATCH($A100,'[8]July 2017'!$A$10:$A$87,0),R$47)</f>
        <v>169404</v>
      </c>
      <c r="S100" s="20">
        <f>INDEX('[8]July 2017'!$E$10:$AW$87,MATCH($A100,'[8]July 2017'!$A$10:$A$87,0),S$47)</f>
        <v>2246075</v>
      </c>
      <c r="T100" s="20">
        <f>INDEX('[8]July 2017'!$E$10:$AW$87,MATCH($A100,'[8]July 2017'!$A$10:$A$87,0),T$47)</f>
        <v>2172.5100000000002</v>
      </c>
      <c r="U100" s="20">
        <f>INDEX('[8]July 2017'!$E$10:$AW$87,MATCH($A100,'[8]July 2017'!$A$10:$A$87,0),U$47)</f>
        <v>3315.88</v>
      </c>
      <c r="V100" s="20">
        <f>INDEX('[8]July 2017'!$E$10:$AW$87,MATCH($A100,'[8]July 2017'!$A$10:$A$87,0),V$47)</f>
        <v>3622.02</v>
      </c>
      <c r="W100" s="20">
        <f>INDEX('[8]July 2017'!$E$10:$AW$87,MATCH($A100,'[8]July 2017'!$A$10:$A$87,0),W$47)</f>
        <v>4373.3999999999996</v>
      </c>
      <c r="X100" s="20">
        <f>INDEX('[8]July 2017'!$E$10:$AW$87,MATCH($A100,'[8]July 2017'!$A$10:$A$87,0),X$47)</f>
        <v>3926.96</v>
      </c>
      <c r="Y100" s="20">
        <f>INDEX('[8]July 2017'!$E$10:$AW$87,MATCH($A100,'[8]July 2017'!$A$10:$A$87,0),Y$47)</f>
        <v>3278.75</v>
      </c>
      <c r="Z100" s="20">
        <f>INDEX('[8]July 2017'!$E$10:$AW$87,MATCH($A100,'[8]July 2017'!$A$10:$A$87,0),Z$47)</f>
        <v>4121.2</v>
      </c>
      <c r="AA100" s="20">
        <f>INDEX('[8]July 2017'!$E$10:$AW$87,MATCH($A100,'[8]July 2017'!$A$10:$A$87,0),AA$47)</f>
        <v>3105.73</v>
      </c>
      <c r="AB100" s="20">
        <f>INDEX('[8]July 2017'!$E$10:$AW$87,MATCH($A100,'[8]July 2017'!$A$10:$A$87,0),AB$47)</f>
        <v>2926.59</v>
      </c>
      <c r="AC100" s="20">
        <f t="shared" si="5"/>
        <v>12.600104396241738</v>
      </c>
      <c r="AD100" s="20">
        <f t="shared" si="6"/>
        <v>25.927594026116193</v>
      </c>
      <c r="AE100" s="20">
        <f t="shared" si="7"/>
        <v>16.036571327370936</v>
      </c>
      <c r="AF100" s="20">
        <f t="shared" si="8"/>
        <v>29.292699263228396</v>
      </c>
      <c r="AG100" s="20">
        <f t="shared" si="9"/>
        <v>10.560886402753873</v>
      </c>
      <c r="AH100" s="20">
        <f t="shared" si="10"/>
        <v>9.3877054343469055</v>
      </c>
      <c r="AI100" s="20">
        <f t="shared" si="11"/>
        <v>30.849614492102699</v>
      </c>
      <c r="AJ100" s="20">
        <f t="shared" si="12"/>
        <v>19.022049366080726</v>
      </c>
      <c r="AK100" s="20">
        <f t="shared" si="13"/>
        <v>18.569733502538071</v>
      </c>
      <c r="AL100" s="20">
        <f>INDEX('[8]July 2017'!$E$10:$AW$87,MATCH($A100,'[8]July 2017'!$A$10:$A$87,0),AL$47)</f>
        <v>172.42</v>
      </c>
      <c r="AM100" s="20">
        <f>INDEX('[8]July 2017'!$E$10:$AW$87,MATCH($A100,'[8]July 2017'!$A$10:$A$87,0),AM$47)</f>
        <v>127.89</v>
      </c>
      <c r="AN100" s="20">
        <f>INDEX('[8]July 2017'!$E$10:$AW$87,MATCH($A100,'[8]July 2017'!$A$10:$A$87,0),AN$47)</f>
        <v>225.86</v>
      </c>
      <c r="AO100" s="20">
        <f>INDEX('[8]July 2017'!$E$10:$AW$87,MATCH($A100,'[8]July 2017'!$A$10:$A$87,0),AO$47)</f>
        <v>149.30000000000001</v>
      </c>
      <c r="AP100" s="20">
        <f>INDEX('[8]July 2017'!$E$10:$AW$87,MATCH($A100,'[8]July 2017'!$A$10:$A$87,0),AP$47)</f>
        <v>371.84</v>
      </c>
      <c r="AQ100" s="20">
        <f>INDEX('[8]July 2017'!$E$10:$AW$87,MATCH($A100,'[8]July 2017'!$A$10:$A$87,0),AQ$47)</f>
        <v>349.26</v>
      </c>
      <c r="AR100" s="20">
        <f>INDEX('[8]July 2017'!$E$10:$AW$87,MATCH($A100,'[8]July 2017'!$A$10:$A$87,0),AR$47)</f>
        <v>133.59</v>
      </c>
      <c r="AS100" s="20">
        <f>INDEX('[8]July 2017'!$E$10:$AW$87,MATCH($A100,'[8]July 2017'!$A$10:$A$87,0),AS$47)</f>
        <v>163.27000000000001</v>
      </c>
      <c r="AT100" s="20">
        <f>INDEX('[8]July 2017'!$E$10:$AW$87,MATCH($A100,'[8]July 2017'!$A$10:$A$87,0),AT$47)</f>
        <v>157.6</v>
      </c>
    </row>
    <row r="101" spans="1:46">
      <c r="A101" s="21">
        <f t="shared" si="4"/>
        <v>40695</v>
      </c>
      <c r="B101" s="20">
        <f>INDEX('[8]July 2017'!$E$10:$AW$87,MATCH($A101,'[8]July 2017'!$A$10:$A$87,0),B$47)/1000000</f>
        <v>2177.9249418700001</v>
      </c>
      <c r="C101" s="20">
        <f>INDEX('[8]July 2017'!$E$10:$AW$87,MATCH($A101,'[8]July 2017'!$A$10:$A$87,0),C$47)/1000000</f>
        <v>152.57851360000001</v>
      </c>
      <c r="D101" s="20">
        <f>INDEX('[8]July 2017'!$E$10:$AW$87,MATCH($A101,'[8]July 2017'!$A$10:$A$87,0),D$47)/1000000</f>
        <v>421.72074079999999</v>
      </c>
      <c r="E101" s="20">
        <f>INDEX('[8]July 2017'!$E$10:$AW$87,MATCH($A101,'[8]July 2017'!$A$10:$A$87,0),E$47)/1000000</f>
        <v>263.11777962999997</v>
      </c>
      <c r="F101" s="20">
        <f>INDEX('[8]July 2017'!$E$10:$AW$87,MATCH($A101,'[8]July 2017'!$A$10:$A$87,0),F$47)/1000000</f>
        <v>259.68320543999999</v>
      </c>
      <c r="G101" s="20">
        <f>INDEX('[8]July 2017'!$E$10:$AW$87,MATCH($A101,'[8]July 2017'!$A$10:$A$87,0),G$47)/1000000</f>
        <v>155.11306517</v>
      </c>
      <c r="H101" s="20">
        <f>INDEX('[8]July 2017'!$E$10:$AW$87,MATCH($A101,'[8]July 2017'!$A$10:$A$87,0),H$47)/1000000</f>
        <v>807.29885897000008</v>
      </c>
      <c r="I101" s="20">
        <f>INDEX('[8]July 2017'!$E$10:$AW$87,MATCH($A101,'[8]July 2017'!$A$10:$A$87,0),I$47)/1000000</f>
        <v>495.14569358999995</v>
      </c>
      <c r="J101" s="20">
        <f>INDEX('[8]July 2017'!$E$10:$AW$87,MATCH($A101,'[8]July 2017'!$A$10:$A$87,0),J$47)/1000000</f>
        <v>6535.2303878100001</v>
      </c>
      <c r="K101" s="20">
        <f>INDEX('[8]July 2017'!$E$10:$AW$87,MATCH($A101,'[8]July 2017'!$A$10:$A$87,0),K$47)</f>
        <v>1019433</v>
      </c>
      <c r="L101" s="20">
        <f>INDEX('[8]July 2017'!$E$10:$AW$87,MATCH($A101,'[8]July 2017'!$A$10:$A$87,0),L$47)</f>
        <v>42345</v>
      </c>
      <c r="M101" s="20">
        <f>INDEX('[8]July 2017'!$E$10:$AW$87,MATCH($A101,'[8]July 2017'!$A$10:$A$87,0),M$47)</f>
        <v>116083</v>
      </c>
      <c r="N101" s="20">
        <f>INDEX('[8]July 2017'!$E$10:$AW$87,MATCH($A101,'[8]July 2017'!$A$10:$A$87,0),N$47)</f>
        <v>60484</v>
      </c>
      <c r="O101" s="20">
        <f>INDEX('[8]July 2017'!$E$10:$AW$87,MATCH($A101,'[8]July 2017'!$A$10:$A$87,0),O$47)</f>
        <v>66580</v>
      </c>
      <c r="P101" s="20">
        <f>INDEX('[8]July 2017'!$E$10:$AW$87,MATCH($A101,'[8]July 2017'!$A$10:$A$87,0),P$47)</f>
        <v>47822</v>
      </c>
      <c r="Q101" s="20">
        <f>INDEX('[8]July 2017'!$E$10:$AW$87,MATCH($A101,'[8]July 2017'!$A$10:$A$87,0),Q$47)</f>
        <v>202005</v>
      </c>
      <c r="R101" s="20">
        <f>INDEX('[8]July 2017'!$E$10:$AW$87,MATCH($A101,'[8]July 2017'!$A$10:$A$87,0),R$47)</f>
        <v>165868</v>
      </c>
      <c r="S101" s="20">
        <f>INDEX('[8]July 2017'!$E$10:$AW$87,MATCH($A101,'[8]July 2017'!$A$10:$A$87,0),S$47)</f>
        <v>2233371</v>
      </c>
      <c r="T101" s="20">
        <f>INDEX('[8]July 2017'!$E$10:$AW$87,MATCH($A101,'[8]July 2017'!$A$10:$A$87,0),T$47)</f>
        <v>2136.41</v>
      </c>
      <c r="U101" s="20">
        <f>INDEX('[8]July 2017'!$E$10:$AW$87,MATCH($A101,'[8]July 2017'!$A$10:$A$87,0),U$47)</f>
        <v>3603.25</v>
      </c>
      <c r="V101" s="20">
        <f>INDEX('[8]July 2017'!$E$10:$AW$87,MATCH($A101,'[8]July 2017'!$A$10:$A$87,0),V$47)</f>
        <v>3632.93</v>
      </c>
      <c r="W101" s="20">
        <f>INDEX('[8]July 2017'!$E$10:$AW$87,MATCH($A101,'[8]July 2017'!$A$10:$A$87,0),W$47)</f>
        <v>4350.21</v>
      </c>
      <c r="X101" s="20">
        <f>INDEX('[8]July 2017'!$E$10:$AW$87,MATCH($A101,'[8]July 2017'!$A$10:$A$87,0),X$47)</f>
        <v>3900.3</v>
      </c>
      <c r="Y101" s="20">
        <f>INDEX('[8]July 2017'!$E$10:$AW$87,MATCH($A101,'[8]July 2017'!$A$10:$A$87,0),Y$47)</f>
        <v>3243.58</v>
      </c>
      <c r="Z101" s="20">
        <f>INDEX('[8]July 2017'!$E$10:$AW$87,MATCH($A101,'[8]July 2017'!$A$10:$A$87,0),Z$47)</f>
        <v>3996.43</v>
      </c>
      <c r="AA101" s="20">
        <f>INDEX('[8]July 2017'!$E$10:$AW$87,MATCH($A101,'[8]July 2017'!$A$10:$A$87,0),AA$47)</f>
        <v>2985.19</v>
      </c>
      <c r="AB101" s="20">
        <f>INDEX('[8]July 2017'!$E$10:$AW$87,MATCH($A101,'[8]July 2017'!$A$10:$A$87,0),AB$47)</f>
        <v>2926.17</v>
      </c>
      <c r="AC101" s="20">
        <f t="shared" si="5"/>
        <v>11.851167692905085</v>
      </c>
      <c r="AD101" s="20">
        <f t="shared" si="6"/>
        <v>27.363684690157957</v>
      </c>
      <c r="AE101" s="20">
        <f t="shared" si="7"/>
        <v>15.763820185715524</v>
      </c>
      <c r="AF101" s="20">
        <f t="shared" si="8"/>
        <v>29.534998981600925</v>
      </c>
      <c r="AG101" s="20">
        <f t="shared" si="9"/>
        <v>9.3377863966099266</v>
      </c>
      <c r="AH101" s="20">
        <f t="shared" si="10"/>
        <v>9.3777610732045797</v>
      </c>
      <c r="AI101" s="20">
        <f t="shared" si="11"/>
        <v>30.028026147719586</v>
      </c>
      <c r="AJ101" s="20">
        <f t="shared" si="12"/>
        <v>19.051566787925204</v>
      </c>
      <c r="AK101" s="20">
        <f t="shared" si="13"/>
        <v>18.396642776310827</v>
      </c>
      <c r="AL101" s="20">
        <f>INDEX('[8]July 2017'!$E$10:$AW$87,MATCH($A101,'[8]July 2017'!$A$10:$A$87,0),AL$47)</f>
        <v>180.27</v>
      </c>
      <c r="AM101" s="20">
        <f>INDEX('[8]July 2017'!$E$10:$AW$87,MATCH($A101,'[8]July 2017'!$A$10:$A$87,0),AM$47)</f>
        <v>131.68</v>
      </c>
      <c r="AN101" s="20">
        <f>INDEX('[8]July 2017'!$E$10:$AW$87,MATCH($A101,'[8]July 2017'!$A$10:$A$87,0),AN$47)</f>
        <v>230.46</v>
      </c>
      <c r="AO101" s="20">
        <f>INDEX('[8]July 2017'!$E$10:$AW$87,MATCH($A101,'[8]July 2017'!$A$10:$A$87,0),AO$47)</f>
        <v>147.29</v>
      </c>
      <c r="AP101" s="20">
        <f>INDEX('[8]July 2017'!$E$10:$AW$87,MATCH($A101,'[8]July 2017'!$A$10:$A$87,0),AP$47)</f>
        <v>417.69</v>
      </c>
      <c r="AQ101" s="20">
        <f>INDEX('[8]July 2017'!$E$10:$AW$87,MATCH($A101,'[8]July 2017'!$A$10:$A$87,0),AQ$47)</f>
        <v>345.88</v>
      </c>
      <c r="AR101" s="20">
        <f>INDEX('[8]July 2017'!$E$10:$AW$87,MATCH($A101,'[8]July 2017'!$A$10:$A$87,0),AR$47)</f>
        <v>133.09</v>
      </c>
      <c r="AS101" s="20">
        <f>INDEX('[8]July 2017'!$E$10:$AW$87,MATCH($A101,'[8]July 2017'!$A$10:$A$87,0),AS$47)</f>
        <v>156.69</v>
      </c>
      <c r="AT101" s="20">
        <f>INDEX('[8]July 2017'!$E$10:$AW$87,MATCH($A101,'[8]July 2017'!$A$10:$A$87,0),AT$47)</f>
        <v>159.06</v>
      </c>
    </row>
    <row r="102" spans="1:46">
      <c r="A102" s="21">
        <f t="shared" si="4"/>
        <v>40787</v>
      </c>
      <c r="B102" s="20">
        <f>INDEX('[8]July 2017'!$E$10:$AW$87,MATCH($A102,'[8]July 2017'!$A$10:$A$87,0),B$47)/1000000</f>
        <v>2205.1314793800002</v>
      </c>
      <c r="C102" s="20">
        <f>INDEX('[8]July 2017'!$E$10:$AW$87,MATCH($A102,'[8]July 2017'!$A$10:$A$87,0),C$47)/1000000</f>
        <v>148.77296165999999</v>
      </c>
      <c r="D102" s="20">
        <f>INDEX('[8]July 2017'!$E$10:$AW$87,MATCH($A102,'[8]July 2017'!$A$10:$A$87,0),D$47)/1000000</f>
        <v>405.35319981999999</v>
      </c>
      <c r="E102" s="20">
        <f>INDEX('[8]July 2017'!$E$10:$AW$87,MATCH($A102,'[8]July 2017'!$A$10:$A$87,0),E$47)/1000000</f>
        <v>266.28026212000003</v>
      </c>
      <c r="F102" s="20">
        <f>INDEX('[8]July 2017'!$E$10:$AW$87,MATCH($A102,'[8]July 2017'!$A$10:$A$87,0),F$47)/1000000</f>
        <v>254.04950757</v>
      </c>
      <c r="G102" s="20">
        <f>INDEX('[8]July 2017'!$E$10:$AW$87,MATCH($A102,'[8]July 2017'!$A$10:$A$87,0),G$47)/1000000</f>
        <v>150.65124693999999</v>
      </c>
      <c r="H102" s="20">
        <f>INDEX('[8]July 2017'!$E$10:$AW$87,MATCH($A102,'[8]July 2017'!$A$10:$A$87,0),H$47)/1000000</f>
        <v>807.43124417000001</v>
      </c>
      <c r="I102" s="20">
        <f>INDEX('[8]July 2017'!$E$10:$AW$87,MATCH($A102,'[8]July 2017'!$A$10:$A$87,0),I$47)/1000000</f>
        <v>480.28531125000001</v>
      </c>
      <c r="J102" s="20">
        <f>INDEX('[8]July 2017'!$E$10:$AW$87,MATCH($A102,'[8]July 2017'!$A$10:$A$87,0),J$47)/1000000</f>
        <v>6591.8781798400005</v>
      </c>
      <c r="K102" s="20">
        <f>INDEX('[8]July 2017'!$E$10:$AW$87,MATCH($A102,'[8]July 2017'!$A$10:$A$87,0),K$47)</f>
        <v>1029238</v>
      </c>
      <c r="L102" s="20">
        <f>INDEX('[8]July 2017'!$E$10:$AW$87,MATCH($A102,'[8]July 2017'!$A$10:$A$87,0),L$47)</f>
        <v>42469</v>
      </c>
      <c r="M102" s="20">
        <f>INDEX('[8]July 2017'!$E$10:$AW$87,MATCH($A102,'[8]July 2017'!$A$10:$A$87,0),M$47)</f>
        <v>120098</v>
      </c>
      <c r="N102" s="20">
        <f>INDEX('[8]July 2017'!$E$10:$AW$87,MATCH($A102,'[8]July 2017'!$A$10:$A$87,0),N$47)</f>
        <v>60693</v>
      </c>
      <c r="O102" s="20">
        <f>INDEX('[8]July 2017'!$E$10:$AW$87,MATCH($A102,'[8]July 2017'!$A$10:$A$87,0),O$47)</f>
        <v>65856</v>
      </c>
      <c r="P102" s="20">
        <f>INDEX('[8]July 2017'!$E$10:$AW$87,MATCH($A102,'[8]July 2017'!$A$10:$A$87,0),P$47)</f>
        <v>46397</v>
      </c>
      <c r="Q102" s="20">
        <f>INDEX('[8]July 2017'!$E$10:$AW$87,MATCH($A102,'[8]July 2017'!$A$10:$A$87,0),Q$47)</f>
        <v>201216</v>
      </c>
      <c r="R102" s="20">
        <f>INDEX('[8]July 2017'!$E$10:$AW$87,MATCH($A102,'[8]July 2017'!$A$10:$A$87,0),R$47)</f>
        <v>161679</v>
      </c>
      <c r="S102" s="20">
        <f>INDEX('[8]July 2017'!$E$10:$AW$87,MATCH($A102,'[8]July 2017'!$A$10:$A$87,0),S$47)</f>
        <v>2250075</v>
      </c>
      <c r="T102" s="20">
        <f>INDEX('[8]July 2017'!$E$10:$AW$87,MATCH($A102,'[8]July 2017'!$A$10:$A$87,0),T$47)</f>
        <v>2142.4899999999998</v>
      </c>
      <c r="U102" s="20">
        <f>INDEX('[8]July 2017'!$E$10:$AW$87,MATCH($A102,'[8]July 2017'!$A$10:$A$87,0),U$47)</f>
        <v>3503.07</v>
      </c>
      <c r="V102" s="20">
        <f>INDEX('[8]July 2017'!$E$10:$AW$87,MATCH($A102,'[8]July 2017'!$A$10:$A$87,0),V$47)</f>
        <v>3375.2</v>
      </c>
      <c r="W102" s="20">
        <f>INDEX('[8]July 2017'!$E$10:$AW$87,MATCH($A102,'[8]July 2017'!$A$10:$A$87,0),W$47)</f>
        <v>4387.33</v>
      </c>
      <c r="X102" s="20">
        <f>INDEX('[8]July 2017'!$E$10:$AW$87,MATCH($A102,'[8]July 2017'!$A$10:$A$87,0),X$47)</f>
        <v>3857.68</v>
      </c>
      <c r="Y102" s="20">
        <f>INDEX('[8]July 2017'!$E$10:$AW$87,MATCH($A102,'[8]July 2017'!$A$10:$A$87,0),Y$47)</f>
        <v>3247.01</v>
      </c>
      <c r="Z102" s="20">
        <f>INDEX('[8]July 2017'!$E$10:$AW$87,MATCH($A102,'[8]July 2017'!$A$10:$A$87,0),Z$47)</f>
        <v>4012.76</v>
      </c>
      <c r="AA102" s="20">
        <f>INDEX('[8]July 2017'!$E$10:$AW$87,MATCH($A102,'[8]July 2017'!$A$10:$A$87,0),AA$47)</f>
        <v>2970.62</v>
      </c>
      <c r="AB102" s="20">
        <f>INDEX('[8]July 2017'!$E$10:$AW$87,MATCH($A102,'[8]July 2017'!$A$10:$A$87,0),AB$47)</f>
        <v>2929.63</v>
      </c>
      <c r="AC102" s="20">
        <f t="shared" si="5"/>
        <v>10.776570595040489</v>
      </c>
      <c r="AD102" s="20">
        <f t="shared" si="6"/>
        <v>26.085858961948027</v>
      </c>
      <c r="AE102" s="20">
        <f t="shared" si="7"/>
        <v>14.400546121682737</v>
      </c>
      <c r="AF102" s="20">
        <f t="shared" si="8"/>
        <v>30.573728222996515</v>
      </c>
      <c r="AG102" s="20">
        <f t="shared" si="9"/>
        <v>9.8112362979729895</v>
      </c>
      <c r="AH102" s="20">
        <f t="shared" si="10"/>
        <v>9.717804447370785</v>
      </c>
      <c r="AI102" s="20">
        <f t="shared" si="11"/>
        <v>28.781810357194093</v>
      </c>
      <c r="AJ102" s="20">
        <f t="shared" si="12"/>
        <v>18.151167053647807</v>
      </c>
      <c r="AK102" s="20">
        <f t="shared" si="13"/>
        <v>17.719893546240851</v>
      </c>
      <c r="AL102" s="20">
        <f>INDEX('[8]July 2017'!$E$10:$AW$87,MATCH($A102,'[8]July 2017'!$A$10:$A$87,0),AL$47)</f>
        <v>198.81</v>
      </c>
      <c r="AM102" s="20">
        <f>INDEX('[8]July 2017'!$E$10:$AW$87,MATCH($A102,'[8]July 2017'!$A$10:$A$87,0),AM$47)</f>
        <v>134.29</v>
      </c>
      <c r="AN102" s="20">
        <f>INDEX('[8]July 2017'!$E$10:$AW$87,MATCH($A102,'[8]July 2017'!$A$10:$A$87,0),AN$47)</f>
        <v>234.38</v>
      </c>
      <c r="AO102" s="20">
        <f>INDEX('[8]July 2017'!$E$10:$AW$87,MATCH($A102,'[8]July 2017'!$A$10:$A$87,0),AO$47)</f>
        <v>143.5</v>
      </c>
      <c r="AP102" s="20">
        <f>INDEX('[8]July 2017'!$E$10:$AW$87,MATCH($A102,'[8]July 2017'!$A$10:$A$87,0),AP$47)</f>
        <v>393.19</v>
      </c>
      <c r="AQ102" s="20">
        <f>INDEX('[8]July 2017'!$E$10:$AW$87,MATCH($A102,'[8]July 2017'!$A$10:$A$87,0),AQ$47)</f>
        <v>334.13</v>
      </c>
      <c r="AR102" s="20">
        <f>INDEX('[8]July 2017'!$E$10:$AW$87,MATCH($A102,'[8]July 2017'!$A$10:$A$87,0),AR$47)</f>
        <v>139.41999999999999</v>
      </c>
      <c r="AS102" s="20">
        <f>INDEX('[8]July 2017'!$E$10:$AW$87,MATCH($A102,'[8]July 2017'!$A$10:$A$87,0),AS$47)</f>
        <v>163.66</v>
      </c>
      <c r="AT102" s="20">
        <f>INDEX('[8]July 2017'!$E$10:$AW$87,MATCH($A102,'[8]July 2017'!$A$10:$A$87,0),AT$47)</f>
        <v>165.33</v>
      </c>
    </row>
    <row r="103" spans="1:46">
      <c r="A103" s="21">
        <f t="shared" si="4"/>
        <v>40878</v>
      </c>
      <c r="B103" s="20">
        <f>INDEX('[8]July 2017'!$E$10:$AW$87,MATCH($A103,'[8]July 2017'!$A$10:$A$87,0),B$47)/1000000</f>
        <v>2224.5310529799999</v>
      </c>
      <c r="C103" s="20">
        <f>INDEX('[8]July 2017'!$E$10:$AW$87,MATCH($A103,'[8]July 2017'!$A$10:$A$87,0),C$47)/1000000</f>
        <v>158.1785759</v>
      </c>
      <c r="D103" s="20">
        <f>INDEX('[8]July 2017'!$E$10:$AW$87,MATCH($A103,'[8]July 2017'!$A$10:$A$87,0),D$47)/1000000</f>
        <v>475.14344829000004</v>
      </c>
      <c r="E103" s="20">
        <f>INDEX('[8]July 2017'!$E$10:$AW$87,MATCH($A103,'[8]July 2017'!$A$10:$A$87,0),E$47)/1000000</f>
        <v>242.74948037999999</v>
      </c>
      <c r="F103" s="20">
        <f>INDEX('[8]July 2017'!$E$10:$AW$87,MATCH($A103,'[8]July 2017'!$A$10:$A$87,0),F$47)/1000000</f>
        <v>221.9955071</v>
      </c>
      <c r="G103" s="20">
        <f>INDEX('[8]July 2017'!$E$10:$AW$87,MATCH($A103,'[8]July 2017'!$A$10:$A$87,0),G$47)/1000000</f>
        <v>154.69636581999998</v>
      </c>
      <c r="H103" s="20">
        <f>INDEX('[8]July 2017'!$E$10:$AW$87,MATCH($A103,'[8]July 2017'!$A$10:$A$87,0),H$47)/1000000</f>
        <v>834.40875567000001</v>
      </c>
      <c r="I103" s="20">
        <f>INDEX('[8]July 2017'!$E$10:$AW$87,MATCH($A103,'[8]July 2017'!$A$10:$A$87,0),I$47)/1000000</f>
        <v>481.95876322000004</v>
      </c>
      <c r="J103" s="20">
        <f>INDEX('[8]July 2017'!$E$10:$AW$87,MATCH($A103,'[8]July 2017'!$A$10:$A$87,0),J$47)/1000000</f>
        <v>6780.3289709399996</v>
      </c>
      <c r="K103" s="20">
        <f>INDEX('[8]July 2017'!$E$10:$AW$87,MATCH($A103,'[8]July 2017'!$A$10:$A$87,0),K$47)</f>
        <v>1058442</v>
      </c>
      <c r="L103" s="20">
        <f>INDEX('[8]July 2017'!$E$10:$AW$87,MATCH($A103,'[8]July 2017'!$A$10:$A$87,0),L$47)</f>
        <v>44718</v>
      </c>
      <c r="M103" s="20">
        <f>INDEX('[8]July 2017'!$E$10:$AW$87,MATCH($A103,'[8]July 2017'!$A$10:$A$87,0),M$47)</f>
        <v>128143</v>
      </c>
      <c r="N103" s="20">
        <f>INDEX('[8]July 2017'!$E$10:$AW$87,MATCH($A103,'[8]July 2017'!$A$10:$A$87,0),N$47)</f>
        <v>56407</v>
      </c>
      <c r="O103" s="20">
        <f>INDEX('[8]July 2017'!$E$10:$AW$87,MATCH($A103,'[8]July 2017'!$A$10:$A$87,0),O$47)</f>
        <v>61356</v>
      </c>
      <c r="P103" s="20">
        <f>INDEX('[8]July 2017'!$E$10:$AW$87,MATCH($A103,'[8]July 2017'!$A$10:$A$87,0),P$47)</f>
        <v>43143</v>
      </c>
      <c r="Q103" s="20">
        <f>INDEX('[8]July 2017'!$E$10:$AW$87,MATCH($A103,'[8]July 2017'!$A$10:$A$87,0),Q$47)</f>
        <v>209127</v>
      </c>
      <c r="R103" s="20">
        <f>INDEX('[8]July 2017'!$E$10:$AW$87,MATCH($A103,'[8]July 2017'!$A$10:$A$87,0),R$47)</f>
        <v>162340</v>
      </c>
      <c r="S103" s="20">
        <f>INDEX('[8]July 2017'!$E$10:$AW$87,MATCH($A103,'[8]July 2017'!$A$10:$A$87,0),S$47)</f>
        <v>2315838</v>
      </c>
      <c r="T103" s="20">
        <f>INDEX('[8]July 2017'!$E$10:$AW$87,MATCH($A103,'[8]July 2017'!$A$10:$A$87,0),T$47)</f>
        <v>2101.6999999999998</v>
      </c>
      <c r="U103" s="20">
        <f>INDEX('[8]July 2017'!$E$10:$AW$87,MATCH($A103,'[8]July 2017'!$A$10:$A$87,0),U$47)</f>
        <v>3537.24</v>
      </c>
      <c r="V103" s="20">
        <f>INDEX('[8]July 2017'!$E$10:$AW$87,MATCH($A103,'[8]July 2017'!$A$10:$A$87,0),V$47)</f>
        <v>3707.93</v>
      </c>
      <c r="W103" s="20">
        <f>INDEX('[8]July 2017'!$E$10:$AW$87,MATCH($A103,'[8]July 2017'!$A$10:$A$87,0),W$47)</f>
        <v>4303.53</v>
      </c>
      <c r="X103" s="20">
        <f>INDEX('[8]July 2017'!$E$10:$AW$87,MATCH($A103,'[8]July 2017'!$A$10:$A$87,0),X$47)</f>
        <v>3618.16</v>
      </c>
      <c r="Y103" s="20">
        <f>INDEX('[8]July 2017'!$E$10:$AW$87,MATCH($A103,'[8]July 2017'!$A$10:$A$87,0),Y$47)</f>
        <v>3585.67</v>
      </c>
      <c r="Z103" s="20">
        <f>INDEX('[8]July 2017'!$E$10:$AW$87,MATCH($A103,'[8]July 2017'!$A$10:$A$87,0),Z$47)</f>
        <v>3989.96</v>
      </c>
      <c r="AA103" s="20">
        <f>INDEX('[8]July 2017'!$E$10:$AW$87,MATCH($A103,'[8]July 2017'!$A$10:$A$87,0),AA$47)</f>
        <v>2968.82</v>
      </c>
      <c r="AB103" s="20">
        <f>INDEX('[8]July 2017'!$E$10:$AW$87,MATCH($A103,'[8]July 2017'!$A$10:$A$87,0),AB$47)</f>
        <v>2927.81</v>
      </c>
      <c r="AC103" s="20">
        <f t="shared" si="5"/>
        <v>10.511653496048813</v>
      </c>
      <c r="AD103" s="20">
        <f t="shared" si="6"/>
        <v>25.383853606027987</v>
      </c>
      <c r="AE103" s="20">
        <f t="shared" si="7"/>
        <v>13.487305397933943</v>
      </c>
      <c r="AF103" s="20">
        <f t="shared" si="8"/>
        <v>33.273001391680836</v>
      </c>
      <c r="AG103" s="20">
        <f t="shared" si="9"/>
        <v>10.697968717660626</v>
      </c>
      <c r="AH103" s="20">
        <f t="shared" si="10"/>
        <v>10.269123922444654</v>
      </c>
      <c r="AI103" s="20">
        <f t="shared" si="11"/>
        <v>27.708055555555557</v>
      </c>
      <c r="AJ103" s="20">
        <f t="shared" si="12"/>
        <v>15.709704730659331</v>
      </c>
      <c r="AK103" s="20">
        <f t="shared" si="13"/>
        <v>17.356156262967573</v>
      </c>
      <c r="AL103" s="20">
        <f>INDEX('[8]July 2017'!$E$10:$AW$87,MATCH($A103,'[8]July 2017'!$A$10:$A$87,0),AL$47)</f>
        <v>199.94</v>
      </c>
      <c r="AM103" s="20">
        <f>INDEX('[8]July 2017'!$E$10:$AW$87,MATCH($A103,'[8]July 2017'!$A$10:$A$87,0),AM$47)</f>
        <v>139.35</v>
      </c>
      <c r="AN103" s="20">
        <f>INDEX('[8]July 2017'!$E$10:$AW$87,MATCH($A103,'[8]July 2017'!$A$10:$A$87,0),AN$47)</f>
        <v>274.92</v>
      </c>
      <c r="AO103" s="20">
        <f>INDEX('[8]July 2017'!$E$10:$AW$87,MATCH($A103,'[8]July 2017'!$A$10:$A$87,0),AO$47)</f>
        <v>129.34</v>
      </c>
      <c r="AP103" s="20">
        <f>INDEX('[8]July 2017'!$E$10:$AW$87,MATCH($A103,'[8]July 2017'!$A$10:$A$87,0),AP$47)</f>
        <v>338.21</v>
      </c>
      <c r="AQ103" s="20">
        <f>INDEX('[8]July 2017'!$E$10:$AW$87,MATCH($A103,'[8]July 2017'!$A$10:$A$87,0),AQ$47)</f>
        <v>349.17</v>
      </c>
      <c r="AR103" s="20">
        <f>INDEX('[8]July 2017'!$E$10:$AW$87,MATCH($A103,'[8]July 2017'!$A$10:$A$87,0),AR$47)</f>
        <v>144</v>
      </c>
      <c r="AS103" s="20">
        <f>INDEX('[8]July 2017'!$E$10:$AW$87,MATCH($A103,'[8]July 2017'!$A$10:$A$87,0),AS$47)</f>
        <v>188.98</v>
      </c>
      <c r="AT103" s="20">
        <f>INDEX('[8]July 2017'!$E$10:$AW$87,MATCH($A103,'[8]July 2017'!$A$10:$A$87,0),AT$47)</f>
        <v>168.69</v>
      </c>
    </row>
    <row r="104" spans="1:46">
      <c r="A104" s="21">
        <f t="shared" si="4"/>
        <v>40969</v>
      </c>
      <c r="B104" s="20">
        <f>INDEX('[8]July 2017'!$E$10:$AW$87,MATCH($A104,'[8]July 2017'!$A$10:$A$87,0),B$47)/1000000</f>
        <v>2209.2834126999996</v>
      </c>
      <c r="C104" s="20">
        <f>INDEX('[8]July 2017'!$E$10:$AW$87,MATCH($A104,'[8]July 2017'!$A$10:$A$87,0),C$47)/1000000</f>
        <v>166.14325278000001</v>
      </c>
      <c r="D104" s="20">
        <f>INDEX('[8]July 2017'!$E$10:$AW$87,MATCH($A104,'[8]July 2017'!$A$10:$A$87,0),D$47)/1000000</f>
        <v>519.71667510999998</v>
      </c>
      <c r="E104" s="20">
        <f>INDEX('[8]July 2017'!$E$10:$AW$87,MATCH($A104,'[8]July 2017'!$A$10:$A$87,0),E$47)/1000000</f>
        <v>223.77488296999999</v>
      </c>
      <c r="F104" s="20">
        <f>INDEX('[8]July 2017'!$E$10:$AW$87,MATCH($A104,'[8]July 2017'!$A$10:$A$87,0),F$47)/1000000</f>
        <v>206.98117438</v>
      </c>
      <c r="G104" s="20">
        <f>INDEX('[8]July 2017'!$E$10:$AW$87,MATCH($A104,'[8]July 2017'!$A$10:$A$87,0),G$47)/1000000</f>
        <v>120.50875842000001</v>
      </c>
      <c r="H104" s="20">
        <f>INDEX('[8]July 2017'!$E$10:$AW$87,MATCH($A104,'[8]July 2017'!$A$10:$A$87,0),H$47)/1000000</f>
        <v>789.53788863</v>
      </c>
      <c r="I104" s="20">
        <f>INDEX('[8]July 2017'!$E$10:$AW$87,MATCH($A104,'[8]July 2017'!$A$10:$A$87,0),I$47)/1000000</f>
        <v>487.66402613999998</v>
      </c>
      <c r="J104" s="20">
        <f>INDEX('[8]July 2017'!$E$10:$AW$87,MATCH($A104,'[8]July 2017'!$A$10:$A$87,0),J$47)/1000000</f>
        <v>6669.7652652899997</v>
      </c>
      <c r="K104" s="20">
        <f>INDEX('[8]July 2017'!$E$10:$AW$87,MATCH($A104,'[8]July 2017'!$A$10:$A$87,0),K$47)</f>
        <v>1068768</v>
      </c>
      <c r="L104" s="20">
        <f>INDEX('[8]July 2017'!$E$10:$AW$87,MATCH($A104,'[8]July 2017'!$A$10:$A$87,0),L$47)</f>
        <v>45247</v>
      </c>
      <c r="M104" s="20">
        <f>INDEX('[8]July 2017'!$E$10:$AW$87,MATCH($A104,'[8]July 2017'!$A$10:$A$87,0),M$47)</f>
        <v>142235</v>
      </c>
      <c r="N104" s="20">
        <f>INDEX('[8]July 2017'!$E$10:$AW$87,MATCH($A104,'[8]July 2017'!$A$10:$A$87,0),N$47)</f>
        <v>56590</v>
      </c>
      <c r="O104" s="20">
        <f>INDEX('[8]July 2017'!$E$10:$AW$87,MATCH($A104,'[8]July 2017'!$A$10:$A$87,0),O$47)</f>
        <v>56525</v>
      </c>
      <c r="P104" s="20">
        <f>INDEX('[8]July 2017'!$E$10:$AW$87,MATCH($A104,'[8]July 2017'!$A$10:$A$87,0),P$47)</f>
        <v>46959</v>
      </c>
      <c r="Q104" s="20">
        <f>INDEX('[8]July 2017'!$E$10:$AW$87,MATCH($A104,'[8]July 2017'!$A$10:$A$87,0),Q$47)</f>
        <v>200033</v>
      </c>
      <c r="R104" s="20">
        <f>INDEX('[8]July 2017'!$E$10:$AW$87,MATCH($A104,'[8]July 2017'!$A$10:$A$87,0),R$47)</f>
        <v>158458</v>
      </c>
      <c r="S104" s="20">
        <f>INDEX('[8]July 2017'!$E$10:$AW$87,MATCH($A104,'[8]July 2017'!$A$10:$A$87,0),S$47)</f>
        <v>2325456</v>
      </c>
      <c r="T104" s="20">
        <f>INDEX('[8]July 2017'!$E$10:$AW$87,MATCH($A104,'[8]July 2017'!$A$10:$A$87,0),T$47)</f>
        <v>2067.13</v>
      </c>
      <c r="U104" s="20">
        <f>INDEX('[8]July 2017'!$E$10:$AW$87,MATCH($A104,'[8]July 2017'!$A$10:$A$87,0),U$47)</f>
        <v>3671.89</v>
      </c>
      <c r="V104" s="20">
        <f>INDEX('[8]July 2017'!$E$10:$AW$87,MATCH($A104,'[8]July 2017'!$A$10:$A$87,0),V$47)</f>
        <v>3653.94</v>
      </c>
      <c r="W104" s="20">
        <f>INDEX('[8]July 2017'!$E$10:$AW$87,MATCH($A104,'[8]July 2017'!$A$10:$A$87,0),W$47)</f>
        <v>3954.29</v>
      </c>
      <c r="X104" s="20">
        <f>INDEX('[8]July 2017'!$E$10:$AW$87,MATCH($A104,'[8]July 2017'!$A$10:$A$87,0),X$47)</f>
        <v>3661.75</v>
      </c>
      <c r="Y104" s="20">
        <f>INDEX('[8]July 2017'!$E$10:$AW$87,MATCH($A104,'[8]July 2017'!$A$10:$A$87,0),Y$47)</f>
        <v>2566.23</v>
      </c>
      <c r="Z104" s="20">
        <f>INDEX('[8]July 2017'!$E$10:$AW$87,MATCH($A104,'[8]July 2017'!$A$10:$A$87,0),Z$47)</f>
        <v>3947.03</v>
      </c>
      <c r="AA104" s="20">
        <f>INDEX('[8]July 2017'!$E$10:$AW$87,MATCH($A104,'[8]July 2017'!$A$10:$A$87,0),AA$47)</f>
        <v>3077.56</v>
      </c>
      <c r="AB104" s="20">
        <f>INDEX('[8]July 2017'!$E$10:$AW$87,MATCH($A104,'[8]July 2017'!$A$10:$A$87,0),AB$47)</f>
        <v>2868.15</v>
      </c>
      <c r="AC104" s="20">
        <f t="shared" si="5"/>
        <v>10.220667490729296</v>
      </c>
      <c r="AD104" s="20">
        <f t="shared" si="6"/>
        <v>24.278563871991533</v>
      </c>
      <c r="AE104" s="20">
        <f t="shared" si="7"/>
        <v>13.214017069289746</v>
      </c>
      <c r="AF104" s="20">
        <f t="shared" si="8"/>
        <v>32.088695934431549</v>
      </c>
      <c r="AG104" s="20">
        <f t="shared" si="9"/>
        <v>11.545798518051397</v>
      </c>
      <c r="AH104" s="20">
        <f t="shared" si="10"/>
        <v>9.4712308544011812</v>
      </c>
      <c r="AI104" s="20">
        <f t="shared" si="11"/>
        <v>29.101452481014526</v>
      </c>
      <c r="AJ104" s="20">
        <f t="shared" si="12"/>
        <v>15.803430214645166</v>
      </c>
      <c r="AK104" s="20">
        <f t="shared" si="13"/>
        <v>17.08961449085384</v>
      </c>
      <c r="AL104" s="20">
        <f>INDEX('[8]July 2017'!$E$10:$AW$87,MATCH($A104,'[8]July 2017'!$A$10:$A$87,0),AL$47)</f>
        <v>202.25</v>
      </c>
      <c r="AM104" s="20">
        <f>INDEX('[8]July 2017'!$E$10:$AW$87,MATCH($A104,'[8]July 2017'!$A$10:$A$87,0),AM$47)</f>
        <v>151.24</v>
      </c>
      <c r="AN104" s="20">
        <f>INDEX('[8]July 2017'!$E$10:$AW$87,MATCH($A104,'[8]July 2017'!$A$10:$A$87,0),AN$47)</f>
        <v>276.52</v>
      </c>
      <c r="AO104" s="20">
        <f>INDEX('[8]July 2017'!$E$10:$AW$87,MATCH($A104,'[8]July 2017'!$A$10:$A$87,0),AO$47)</f>
        <v>123.23</v>
      </c>
      <c r="AP104" s="20">
        <f>INDEX('[8]July 2017'!$E$10:$AW$87,MATCH($A104,'[8]July 2017'!$A$10:$A$87,0),AP$47)</f>
        <v>317.14999999999998</v>
      </c>
      <c r="AQ104" s="20">
        <f>INDEX('[8]July 2017'!$E$10:$AW$87,MATCH($A104,'[8]July 2017'!$A$10:$A$87,0),AQ$47)</f>
        <v>270.95</v>
      </c>
      <c r="AR104" s="20">
        <f>INDEX('[8]July 2017'!$E$10:$AW$87,MATCH($A104,'[8]July 2017'!$A$10:$A$87,0),AR$47)</f>
        <v>135.63</v>
      </c>
      <c r="AS104" s="20">
        <f>INDEX('[8]July 2017'!$E$10:$AW$87,MATCH($A104,'[8]July 2017'!$A$10:$A$87,0),AS$47)</f>
        <v>194.74</v>
      </c>
      <c r="AT104" s="20">
        <f>INDEX('[8]July 2017'!$E$10:$AW$87,MATCH($A104,'[8]July 2017'!$A$10:$A$87,0),AT$47)</f>
        <v>167.83</v>
      </c>
    </row>
    <row r="105" spans="1:46">
      <c r="A105" s="21">
        <f t="shared" si="4"/>
        <v>41061</v>
      </c>
      <c r="B105" s="20">
        <f>INDEX('[8]July 2017'!$E$10:$AW$87,MATCH($A105,'[8]July 2017'!$A$10:$A$87,0),B$47)/1000000</f>
        <v>2222.03849812</v>
      </c>
      <c r="C105" s="20">
        <f>INDEX('[8]July 2017'!$E$10:$AW$87,MATCH($A105,'[8]July 2017'!$A$10:$A$87,0),C$47)/1000000</f>
        <v>150.19655783000002</v>
      </c>
      <c r="D105" s="20">
        <f>INDEX('[8]July 2017'!$E$10:$AW$87,MATCH($A105,'[8]July 2017'!$A$10:$A$87,0),D$47)/1000000</f>
        <v>579.29875214000003</v>
      </c>
      <c r="E105" s="20">
        <f>INDEX('[8]July 2017'!$E$10:$AW$87,MATCH($A105,'[8]July 2017'!$A$10:$A$87,0),E$47)/1000000</f>
        <v>215.32065890000001</v>
      </c>
      <c r="F105" s="20">
        <f>INDEX('[8]July 2017'!$E$10:$AW$87,MATCH($A105,'[8]July 2017'!$A$10:$A$87,0),F$47)/1000000</f>
        <v>231.62643858000001</v>
      </c>
      <c r="G105" s="20">
        <f>INDEX('[8]July 2017'!$E$10:$AW$87,MATCH($A105,'[8]July 2017'!$A$10:$A$87,0),G$47)/1000000</f>
        <v>128.05909811000001</v>
      </c>
      <c r="H105" s="20">
        <f>INDEX('[8]July 2017'!$E$10:$AW$87,MATCH($A105,'[8]July 2017'!$A$10:$A$87,0),H$47)/1000000</f>
        <v>789.51921479999999</v>
      </c>
      <c r="I105" s="20">
        <f>INDEX('[8]July 2017'!$E$10:$AW$87,MATCH($A105,'[8]July 2017'!$A$10:$A$87,0),I$47)/1000000</f>
        <v>481.34850165</v>
      </c>
      <c r="J105" s="20">
        <f>INDEX('[8]July 2017'!$E$10:$AW$87,MATCH($A105,'[8]July 2017'!$A$10:$A$87,0),J$47)/1000000</f>
        <v>6645.8235310200016</v>
      </c>
      <c r="K105" s="20">
        <f>INDEX('[8]July 2017'!$E$10:$AW$87,MATCH($A105,'[8]July 2017'!$A$10:$A$87,0),K$47)</f>
        <v>1078860</v>
      </c>
      <c r="L105" s="20">
        <f>INDEX('[8]July 2017'!$E$10:$AW$87,MATCH($A105,'[8]July 2017'!$A$10:$A$87,0),L$47)</f>
        <v>44947</v>
      </c>
      <c r="M105" s="20">
        <f>INDEX('[8]July 2017'!$E$10:$AW$87,MATCH($A105,'[8]July 2017'!$A$10:$A$87,0),M$47)</f>
        <v>157386</v>
      </c>
      <c r="N105" s="20">
        <f>INDEX('[8]July 2017'!$E$10:$AW$87,MATCH($A105,'[8]July 2017'!$A$10:$A$87,0),N$47)</f>
        <v>58180</v>
      </c>
      <c r="O105" s="20">
        <f>INDEX('[8]July 2017'!$E$10:$AW$87,MATCH($A105,'[8]July 2017'!$A$10:$A$87,0),O$47)</f>
        <v>59425</v>
      </c>
      <c r="P105" s="20">
        <f>INDEX('[8]July 2017'!$E$10:$AW$87,MATCH($A105,'[8]July 2017'!$A$10:$A$87,0),P$47)</f>
        <v>48869</v>
      </c>
      <c r="Q105" s="20">
        <f>INDEX('[8]July 2017'!$E$10:$AW$87,MATCH($A105,'[8]July 2017'!$A$10:$A$87,0),Q$47)</f>
        <v>195015</v>
      </c>
      <c r="R105" s="20">
        <f>INDEX('[8]July 2017'!$E$10:$AW$87,MATCH($A105,'[8]July 2017'!$A$10:$A$87,0),R$47)</f>
        <v>156519</v>
      </c>
      <c r="S105" s="20">
        <f>INDEX('[8]July 2017'!$E$10:$AW$87,MATCH($A105,'[8]July 2017'!$A$10:$A$87,0),S$47)</f>
        <v>2347401</v>
      </c>
      <c r="T105" s="20">
        <f>INDEX('[8]July 2017'!$E$10:$AW$87,MATCH($A105,'[8]July 2017'!$A$10:$A$87,0),T$47)</f>
        <v>2059.62</v>
      </c>
      <c r="U105" s="20">
        <f>INDEX('[8]July 2017'!$E$10:$AW$87,MATCH($A105,'[8]July 2017'!$A$10:$A$87,0),U$47)</f>
        <v>3341.61</v>
      </c>
      <c r="V105" s="20">
        <f>INDEX('[8]July 2017'!$E$10:$AW$87,MATCH($A105,'[8]July 2017'!$A$10:$A$87,0),V$47)</f>
        <v>3680.76</v>
      </c>
      <c r="W105" s="20">
        <f>INDEX('[8]July 2017'!$E$10:$AW$87,MATCH($A105,'[8]July 2017'!$A$10:$A$87,0),W$47)</f>
        <v>3700.95</v>
      </c>
      <c r="X105" s="20">
        <f>INDEX('[8]July 2017'!$E$10:$AW$87,MATCH($A105,'[8]July 2017'!$A$10:$A$87,0),X$47)</f>
        <v>3897.77</v>
      </c>
      <c r="Y105" s="20">
        <f>INDEX('[8]July 2017'!$E$10:$AW$87,MATCH($A105,'[8]July 2017'!$A$10:$A$87,0),Y$47)</f>
        <v>2620.46</v>
      </c>
      <c r="Z105" s="20">
        <f>INDEX('[8]July 2017'!$E$10:$AW$87,MATCH($A105,'[8]July 2017'!$A$10:$A$87,0),Z$47)</f>
        <v>4048.5</v>
      </c>
      <c r="AA105" s="20">
        <f>INDEX('[8]July 2017'!$E$10:$AW$87,MATCH($A105,'[8]July 2017'!$A$10:$A$87,0),AA$47)</f>
        <v>3075.33</v>
      </c>
      <c r="AB105" s="20">
        <f>INDEX('[8]July 2017'!$E$10:$AW$87,MATCH($A105,'[8]July 2017'!$A$10:$A$87,0),AB$47)</f>
        <v>2831.14</v>
      </c>
      <c r="AC105" s="20">
        <f t="shared" si="5"/>
        <v>10.251455875765268</v>
      </c>
      <c r="AD105" s="20">
        <f t="shared" si="6"/>
        <v>22.185699110343911</v>
      </c>
      <c r="AE105" s="20">
        <f t="shared" si="7"/>
        <v>13.750597728631202</v>
      </c>
      <c r="AF105" s="20">
        <f t="shared" si="8"/>
        <v>32.647759350740998</v>
      </c>
      <c r="AG105" s="20">
        <f t="shared" si="9"/>
        <v>14.439928870447893</v>
      </c>
      <c r="AH105" s="20">
        <f t="shared" si="10"/>
        <v>8.683633230606091</v>
      </c>
      <c r="AI105" s="20">
        <f t="shared" si="11"/>
        <v>29.803445229681977</v>
      </c>
      <c r="AJ105" s="20">
        <f t="shared" si="12"/>
        <v>15.008931185944363</v>
      </c>
      <c r="AK105" s="20">
        <f t="shared" si="13"/>
        <v>16.660624963220148</v>
      </c>
      <c r="AL105" s="20">
        <f>INDEX('[8]July 2017'!$E$10:$AW$87,MATCH($A105,'[8]July 2017'!$A$10:$A$87,0),AL$47)</f>
        <v>200.91</v>
      </c>
      <c r="AM105" s="20">
        <f>INDEX('[8]July 2017'!$E$10:$AW$87,MATCH($A105,'[8]July 2017'!$A$10:$A$87,0),AM$47)</f>
        <v>150.62</v>
      </c>
      <c r="AN105" s="20">
        <f>INDEX('[8]July 2017'!$E$10:$AW$87,MATCH($A105,'[8]July 2017'!$A$10:$A$87,0),AN$47)</f>
        <v>267.68</v>
      </c>
      <c r="AO105" s="20">
        <f>INDEX('[8]July 2017'!$E$10:$AW$87,MATCH($A105,'[8]July 2017'!$A$10:$A$87,0),AO$47)</f>
        <v>113.36</v>
      </c>
      <c r="AP105" s="20">
        <f>INDEX('[8]July 2017'!$E$10:$AW$87,MATCH($A105,'[8]July 2017'!$A$10:$A$87,0),AP$47)</f>
        <v>269.93</v>
      </c>
      <c r="AQ105" s="20">
        <f>INDEX('[8]July 2017'!$E$10:$AW$87,MATCH($A105,'[8]July 2017'!$A$10:$A$87,0),AQ$47)</f>
        <v>301.77</v>
      </c>
      <c r="AR105" s="20">
        <f>INDEX('[8]July 2017'!$E$10:$AW$87,MATCH($A105,'[8]July 2017'!$A$10:$A$87,0),AR$47)</f>
        <v>135.84</v>
      </c>
      <c r="AS105" s="20">
        <f>INDEX('[8]July 2017'!$E$10:$AW$87,MATCH($A105,'[8]July 2017'!$A$10:$A$87,0),AS$47)</f>
        <v>204.9</v>
      </c>
      <c r="AT105" s="20">
        <f>INDEX('[8]July 2017'!$E$10:$AW$87,MATCH($A105,'[8]July 2017'!$A$10:$A$87,0),AT$47)</f>
        <v>169.93</v>
      </c>
    </row>
    <row r="106" spans="1:46">
      <c r="A106" s="21">
        <f t="shared" si="4"/>
        <v>41153</v>
      </c>
      <c r="B106" s="20">
        <f>INDEX('[8]July 2017'!$E$10:$AW$87,MATCH($A106,'[8]July 2017'!$A$10:$A$87,0),B$47)/1000000</f>
        <v>2245.12231432</v>
      </c>
      <c r="C106" s="20">
        <f>INDEX('[8]July 2017'!$E$10:$AW$87,MATCH($A106,'[8]July 2017'!$A$10:$A$87,0),C$47)/1000000</f>
        <v>150.99708726</v>
      </c>
      <c r="D106" s="20">
        <f>INDEX('[8]July 2017'!$E$10:$AW$87,MATCH($A106,'[8]July 2017'!$A$10:$A$87,0),D$47)/1000000</f>
        <v>620.50090546000001</v>
      </c>
      <c r="E106" s="20">
        <f>INDEX('[8]July 2017'!$E$10:$AW$87,MATCH($A106,'[8]July 2017'!$A$10:$A$87,0),E$47)/1000000</f>
        <v>203.37425228000001</v>
      </c>
      <c r="F106" s="20">
        <f>INDEX('[8]July 2017'!$E$10:$AW$87,MATCH($A106,'[8]July 2017'!$A$10:$A$87,0),F$47)/1000000</f>
        <v>240.77879475999998</v>
      </c>
      <c r="G106" s="20">
        <f>INDEX('[8]July 2017'!$E$10:$AW$87,MATCH($A106,'[8]July 2017'!$A$10:$A$87,0),G$47)/1000000</f>
        <v>131.07565327</v>
      </c>
      <c r="H106" s="20">
        <f>INDEX('[8]July 2017'!$E$10:$AW$87,MATCH($A106,'[8]July 2017'!$A$10:$A$87,0),H$47)/1000000</f>
        <v>765.69239935999997</v>
      </c>
      <c r="I106" s="20">
        <f>INDEX('[8]July 2017'!$E$10:$AW$87,MATCH($A106,'[8]July 2017'!$A$10:$A$87,0),I$47)/1000000</f>
        <v>473.50690051999999</v>
      </c>
      <c r="J106" s="20">
        <f>INDEX('[8]July 2017'!$E$10:$AW$87,MATCH($A106,'[8]July 2017'!$A$10:$A$87,0),J$47)/1000000</f>
        <v>6590.5352334199997</v>
      </c>
      <c r="K106" s="20">
        <f>INDEX('[8]July 2017'!$E$10:$AW$87,MATCH($A106,'[8]July 2017'!$A$10:$A$87,0),K$47)</f>
        <v>1079712</v>
      </c>
      <c r="L106" s="20">
        <f>INDEX('[8]July 2017'!$E$10:$AW$87,MATCH($A106,'[8]July 2017'!$A$10:$A$87,0),L$47)</f>
        <v>44465</v>
      </c>
      <c r="M106" s="20">
        <f>INDEX('[8]July 2017'!$E$10:$AW$87,MATCH($A106,'[8]July 2017'!$A$10:$A$87,0),M$47)</f>
        <v>165570</v>
      </c>
      <c r="N106" s="20">
        <f>INDEX('[8]July 2017'!$E$10:$AW$87,MATCH($A106,'[8]July 2017'!$A$10:$A$87,0),N$47)</f>
        <v>56907</v>
      </c>
      <c r="O106" s="20">
        <f>INDEX('[8]July 2017'!$E$10:$AW$87,MATCH($A106,'[8]July 2017'!$A$10:$A$87,0),O$47)</f>
        <v>59233</v>
      </c>
      <c r="P106" s="20">
        <f>INDEX('[8]July 2017'!$E$10:$AW$87,MATCH($A106,'[8]July 2017'!$A$10:$A$87,0),P$47)</f>
        <v>48048</v>
      </c>
      <c r="Q106" s="20">
        <f>INDEX('[8]July 2017'!$E$10:$AW$87,MATCH($A106,'[8]July 2017'!$A$10:$A$87,0),Q$47)</f>
        <v>190156</v>
      </c>
      <c r="R106" s="20">
        <f>INDEX('[8]July 2017'!$E$10:$AW$87,MATCH($A106,'[8]July 2017'!$A$10:$A$87,0),R$47)</f>
        <v>155017</v>
      </c>
      <c r="S106" s="20">
        <f>INDEX('[8]July 2017'!$E$10:$AW$87,MATCH($A106,'[8]July 2017'!$A$10:$A$87,0),S$47)</f>
        <v>2336092</v>
      </c>
      <c r="T106" s="20">
        <f>INDEX('[8]July 2017'!$E$10:$AW$87,MATCH($A106,'[8]July 2017'!$A$10:$A$87,0),T$47)</f>
        <v>2079.37</v>
      </c>
      <c r="U106" s="20">
        <f>INDEX('[8]July 2017'!$E$10:$AW$87,MATCH($A106,'[8]July 2017'!$A$10:$A$87,0),U$47)</f>
        <v>3395.86</v>
      </c>
      <c r="V106" s="20">
        <f>INDEX('[8]July 2017'!$E$10:$AW$87,MATCH($A106,'[8]July 2017'!$A$10:$A$87,0),V$47)</f>
        <v>3747.67</v>
      </c>
      <c r="W106" s="20">
        <f>INDEX('[8]July 2017'!$E$10:$AW$87,MATCH($A106,'[8]July 2017'!$A$10:$A$87,0),W$47)</f>
        <v>3573.78</v>
      </c>
      <c r="X106" s="20">
        <f>INDEX('[8]July 2017'!$E$10:$AW$87,MATCH($A106,'[8]July 2017'!$A$10:$A$87,0),X$47)</f>
        <v>4064.93</v>
      </c>
      <c r="Y106" s="20">
        <f>INDEX('[8]July 2017'!$E$10:$AW$87,MATCH($A106,'[8]July 2017'!$A$10:$A$87,0),Y$47)</f>
        <v>2728</v>
      </c>
      <c r="Z106" s="20">
        <f>INDEX('[8]July 2017'!$E$10:$AW$87,MATCH($A106,'[8]July 2017'!$A$10:$A$87,0),Z$47)</f>
        <v>4026.66</v>
      </c>
      <c r="AA106" s="20">
        <f>INDEX('[8]July 2017'!$E$10:$AW$87,MATCH($A106,'[8]July 2017'!$A$10:$A$87,0),AA$47)</f>
        <v>3054.55</v>
      </c>
      <c r="AB106" s="20">
        <f>INDEX('[8]July 2017'!$E$10:$AW$87,MATCH($A106,'[8]July 2017'!$A$10:$A$87,0),AB$47)</f>
        <v>2821.18</v>
      </c>
      <c r="AC106" s="20">
        <f t="shared" si="5"/>
        <v>10.535390383543598</v>
      </c>
      <c r="AD106" s="20">
        <f t="shared" si="6"/>
        <v>21.060903001736541</v>
      </c>
      <c r="AE106" s="20">
        <f t="shared" si="7"/>
        <v>13.748376682930409</v>
      </c>
      <c r="AF106" s="20">
        <f t="shared" si="8"/>
        <v>31.860390478737632</v>
      </c>
      <c r="AG106" s="20">
        <f t="shared" si="9"/>
        <v>13.785498694339879</v>
      </c>
      <c r="AH106" s="20">
        <f t="shared" si="10"/>
        <v>8.7900757209602052</v>
      </c>
      <c r="AI106" s="20">
        <f t="shared" si="11"/>
        <v>29.904641663572221</v>
      </c>
      <c r="AJ106" s="20">
        <f t="shared" si="12"/>
        <v>15.289568525377916</v>
      </c>
      <c r="AK106" s="20">
        <f t="shared" si="13"/>
        <v>16.528091862440682</v>
      </c>
      <c r="AL106" s="20">
        <f>INDEX('[8]July 2017'!$E$10:$AW$87,MATCH($A106,'[8]July 2017'!$A$10:$A$87,0),AL$47)</f>
        <v>197.37</v>
      </c>
      <c r="AM106" s="20">
        <f>INDEX('[8]July 2017'!$E$10:$AW$87,MATCH($A106,'[8]July 2017'!$A$10:$A$87,0),AM$47)</f>
        <v>161.24</v>
      </c>
      <c r="AN106" s="20">
        <f>INDEX('[8]July 2017'!$E$10:$AW$87,MATCH($A106,'[8]July 2017'!$A$10:$A$87,0),AN$47)</f>
        <v>272.58999999999997</v>
      </c>
      <c r="AO106" s="20">
        <f>INDEX('[8]July 2017'!$E$10:$AW$87,MATCH($A106,'[8]July 2017'!$A$10:$A$87,0),AO$47)</f>
        <v>112.17</v>
      </c>
      <c r="AP106" s="20">
        <f>INDEX('[8]July 2017'!$E$10:$AW$87,MATCH($A106,'[8]July 2017'!$A$10:$A$87,0),AP$47)</f>
        <v>294.87</v>
      </c>
      <c r="AQ106" s="20">
        <f>INDEX('[8]July 2017'!$E$10:$AW$87,MATCH($A106,'[8]July 2017'!$A$10:$A$87,0),AQ$47)</f>
        <v>310.35000000000002</v>
      </c>
      <c r="AR106" s="20">
        <f>INDEX('[8]July 2017'!$E$10:$AW$87,MATCH($A106,'[8]July 2017'!$A$10:$A$87,0),AR$47)</f>
        <v>134.65</v>
      </c>
      <c r="AS106" s="20">
        <f>INDEX('[8]July 2017'!$E$10:$AW$87,MATCH($A106,'[8]July 2017'!$A$10:$A$87,0),AS$47)</f>
        <v>199.78</v>
      </c>
      <c r="AT106" s="20">
        <f>INDEX('[8]July 2017'!$E$10:$AW$87,MATCH($A106,'[8]July 2017'!$A$10:$A$87,0),AT$47)</f>
        <v>170.69</v>
      </c>
    </row>
    <row r="107" spans="1:46">
      <c r="A107" s="21">
        <f t="shared" si="4"/>
        <v>41244</v>
      </c>
      <c r="B107" s="20">
        <f>INDEX('[8]July 2017'!$E$10:$AW$87,MATCH($A107,'[8]July 2017'!$A$10:$A$87,0),B$47)/1000000</f>
        <v>2223.7350264299998</v>
      </c>
      <c r="C107" s="20">
        <f>INDEX('[8]July 2017'!$E$10:$AW$87,MATCH($A107,'[8]July 2017'!$A$10:$A$87,0),C$47)/1000000</f>
        <v>136.07876841000001</v>
      </c>
      <c r="D107" s="20">
        <f>INDEX('[8]July 2017'!$E$10:$AW$87,MATCH($A107,'[8]July 2017'!$A$10:$A$87,0),D$47)/1000000</f>
        <v>685.76813879999997</v>
      </c>
      <c r="E107" s="20">
        <f>INDEX('[8]July 2017'!$E$10:$AW$87,MATCH($A107,'[8]July 2017'!$A$10:$A$87,0),E$47)/1000000</f>
        <v>215.27098312000001</v>
      </c>
      <c r="F107" s="20">
        <f>INDEX('[8]July 2017'!$E$10:$AW$87,MATCH($A107,'[8]July 2017'!$A$10:$A$87,0),F$47)/1000000</f>
        <v>226.71377071999999</v>
      </c>
      <c r="G107" s="20">
        <f>INDEX('[8]July 2017'!$E$10:$AW$87,MATCH($A107,'[8]July 2017'!$A$10:$A$87,0),G$47)/1000000</f>
        <v>123.707753</v>
      </c>
      <c r="H107" s="20">
        <f>INDEX('[8]July 2017'!$E$10:$AW$87,MATCH($A107,'[8]July 2017'!$A$10:$A$87,0),H$47)/1000000</f>
        <v>662.75121747000003</v>
      </c>
      <c r="I107" s="20">
        <f>INDEX('[8]July 2017'!$E$10:$AW$87,MATCH($A107,'[8]July 2017'!$A$10:$A$87,0),I$47)/1000000</f>
        <v>477.64319166000001</v>
      </c>
      <c r="J107" s="20">
        <f>INDEX('[8]July 2017'!$E$10:$AW$87,MATCH($A107,'[8]July 2017'!$A$10:$A$87,0),J$47)/1000000</f>
        <v>6342.1361623900002</v>
      </c>
      <c r="K107" s="20">
        <f>INDEX('[8]July 2017'!$E$10:$AW$87,MATCH($A107,'[8]July 2017'!$A$10:$A$87,0),K$47)</f>
        <v>1066055</v>
      </c>
      <c r="L107" s="20">
        <f>INDEX('[8]July 2017'!$E$10:$AW$87,MATCH($A107,'[8]July 2017'!$A$10:$A$87,0),L$47)</f>
        <v>42944</v>
      </c>
      <c r="M107" s="20">
        <f>INDEX('[8]July 2017'!$E$10:$AW$87,MATCH($A107,'[8]July 2017'!$A$10:$A$87,0),M$47)</f>
        <v>175826</v>
      </c>
      <c r="N107" s="20">
        <f>INDEX('[8]July 2017'!$E$10:$AW$87,MATCH($A107,'[8]July 2017'!$A$10:$A$87,0),N$47)</f>
        <v>57388</v>
      </c>
      <c r="O107" s="20">
        <f>INDEX('[8]July 2017'!$E$10:$AW$87,MATCH($A107,'[8]July 2017'!$A$10:$A$87,0),O$47)</f>
        <v>60002</v>
      </c>
      <c r="P107" s="20">
        <f>INDEX('[8]July 2017'!$E$10:$AW$87,MATCH($A107,'[8]July 2017'!$A$10:$A$87,0),P$47)</f>
        <v>48126</v>
      </c>
      <c r="Q107" s="20">
        <f>INDEX('[8]July 2017'!$E$10:$AW$87,MATCH($A107,'[8]July 2017'!$A$10:$A$87,0),Q$47)</f>
        <v>174201</v>
      </c>
      <c r="R107" s="20">
        <f>INDEX('[8]July 2017'!$E$10:$AW$87,MATCH($A107,'[8]July 2017'!$A$10:$A$87,0),R$47)</f>
        <v>154540</v>
      </c>
      <c r="S107" s="20">
        <f>INDEX('[8]July 2017'!$E$10:$AW$87,MATCH($A107,'[8]July 2017'!$A$10:$A$87,0),S$47)</f>
        <v>2287809</v>
      </c>
      <c r="T107" s="20">
        <f>INDEX('[8]July 2017'!$E$10:$AW$87,MATCH($A107,'[8]July 2017'!$A$10:$A$87,0),T$47)</f>
        <v>2085.9499999999998</v>
      </c>
      <c r="U107" s="20">
        <f>INDEX('[8]July 2017'!$E$10:$AW$87,MATCH($A107,'[8]July 2017'!$A$10:$A$87,0),U$47)</f>
        <v>3168.76</v>
      </c>
      <c r="V107" s="20">
        <f>INDEX('[8]July 2017'!$E$10:$AW$87,MATCH($A107,'[8]July 2017'!$A$10:$A$87,0),V$47)</f>
        <v>3900.27</v>
      </c>
      <c r="W107" s="20">
        <f>INDEX('[8]July 2017'!$E$10:$AW$87,MATCH($A107,'[8]July 2017'!$A$10:$A$87,0),W$47)</f>
        <v>3751.13</v>
      </c>
      <c r="X107" s="20">
        <f>INDEX('[8]July 2017'!$E$10:$AW$87,MATCH($A107,'[8]July 2017'!$A$10:$A$87,0),X$47)</f>
        <v>3778.41</v>
      </c>
      <c r="Y107" s="20">
        <f>INDEX('[8]July 2017'!$E$10:$AW$87,MATCH($A107,'[8]July 2017'!$A$10:$A$87,0),Y$47)</f>
        <v>2570.48</v>
      </c>
      <c r="Z107" s="20">
        <f>INDEX('[8]July 2017'!$E$10:$AW$87,MATCH($A107,'[8]July 2017'!$A$10:$A$87,0),Z$47)</f>
        <v>3804.51</v>
      </c>
      <c r="AA107" s="20">
        <f>INDEX('[8]July 2017'!$E$10:$AW$87,MATCH($A107,'[8]July 2017'!$A$10:$A$87,0),AA$47)</f>
        <v>3090.74</v>
      </c>
      <c r="AB107" s="20">
        <f>INDEX('[8]July 2017'!$E$10:$AW$87,MATCH($A107,'[8]July 2017'!$A$10:$A$87,0),AB$47)</f>
        <v>2772.14</v>
      </c>
      <c r="AC107" s="20">
        <f t="shared" si="5"/>
        <v>10.599878042583464</v>
      </c>
      <c r="AD107" s="20">
        <f t="shared" si="6"/>
        <v>20.944940181109132</v>
      </c>
      <c r="AE107" s="20">
        <f t="shared" si="7"/>
        <v>14.68309302413131</v>
      </c>
      <c r="AF107" s="20">
        <f t="shared" si="8"/>
        <v>32.066421610531712</v>
      </c>
      <c r="AG107" s="20">
        <f t="shared" si="9"/>
        <v>13.39719178810765</v>
      </c>
      <c r="AH107" s="20">
        <f t="shared" si="10"/>
        <v>9.2360317631418205</v>
      </c>
      <c r="AI107" s="20">
        <f t="shared" si="11"/>
        <v>31.097842079450711</v>
      </c>
      <c r="AJ107" s="20">
        <f t="shared" si="12"/>
        <v>16.69767693138844</v>
      </c>
      <c r="AK107" s="20">
        <f t="shared" si="13"/>
        <v>16.721799975871637</v>
      </c>
      <c r="AL107" s="20">
        <f>INDEX('[8]July 2017'!$E$10:$AW$87,MATCH($A107,'[8]July 2017'!$A$10:$A$87,0),AL$47)</f>
        <v>196.79</v>
      </c>
      <c r="AM107" s="20">
        <f>INDEX('[8]July 2017'!$E$10:$AW$87,MATCH($A107,'[8]July 2017'!$A$10:$A$87,0),AM$47)</f>
        <v>151.29</v>
      </c>
      <c r="AN107" s="20">
        <f>INDEX('[8]July 2017'!$E$10:$AW$87,MATCH($A107,'[8]July 2017'!$A$10:$A$87,0),AN$47)</f>
        <v>265.63</v>
      </c>
      <c r="AO107" s="20">
        <f>INDEX('[8]July 2017'!$E$10:$AW$87,MATCH($A107,'[8]July 2017'!$A$10:$A$87,0),AO$47)</f>
        <v>116.98</v>
      </c>
      <c r="AP107" s="20">
        <f>INDEX('[8]July 2017'!$E$10:$AW$87,MATCH($A107,'[8]July 2017'!$A$10:$A$87,0),AP$47)</f>
        <v>282.02999999999997</v>
      </c>
      <c r="AQ107" s="20">
        <f>INDEX('[8]July 2017'!$E$10:$AW$87,MATCH($A107,'[8]July 2017'!$A$10:$A$87,0),AQ$47)</f>
        <v>278.31</v>
      </c>
      <c r="AR107" s="20">
        <f>INDEX('[8]July 2017'!$E$10:$AW$87,MATCH($A107,'[8]July 2017'!$A$10:$A$87,0),AR$47)</f>
        <v>122.34</v>
      </c>
      <c r="AS107" s="20">
        <f>INDEX('[8]July 2017'!$E$10:$AW$87,MATCH($A107,'[8]July 2017'!$A$10:$A$87,0),AS$47)</f>
        <v>185.1</v>
      </c>
      <c r="AT107" s="20">
        <f>INDEX('[8]July 2017'!$E$10:$AW$87,MATCH($A107,'[8]July 2017'!$A$10:$A$87,0),AT$47)</f>
        <v>165.78</v>
      </c>
    </row>
    <row r="108" spans="1:46">
      <c r="A108" s="21">
        <f t="shared" si="4"/>
        <v>41334</v>
      </c>
      <c r="B108" s="20">
        <f>INDEX('[8]July 2017'!$E$10:$AW$87,MATCH($A108,'[8]July 2017'!$A$10:$A$87,0),B$47)/1000000</f>
        <v>2184.1879397199996</v>
      </c>
      <c r="C108" s="20">
        <f>INDEX('[8]July 2017'!$E$10:$AW$87,MATCH($A108,'[8]July 2017'!$A$10:$A$87,0),C$47)/1000000</f>
        <v>131.92438702999999</v>
      </c>
      <c r="D108" s="20">
        <f>INDEX('[8]July 2017'!$E$10:$AW$87,MATCH($A108,'[8]July 2017'!$A$10:$A$87,0),D$47)/1000000</f>
        <v>730.44363811000005</v>
      </c>
      <c r="E108" s="20">
        <f>INDEX('[8]July 2017'!$E$10:$AW$87,MATCH($A108,'[8]July 2017'!$A$10:$A$87,0),E$47)/1000000</f>
        <v>200.53944096999999</v>
      </c>
      <c r="F108" s="20">
        <f>INDEX('[8]July 2017'!$E$10:$AW$87,MATCH($A108,'[8]July 2017'!$A$10:$A$87,0),F$47)/1000000</f>
        <v>236.15930061</v>
      </c>
      <c r="G108" s="20">
        <f>INDEX('[8]July 2017'!$E$10:$AW$87,MATCH($A108,'[8]July 2017'!$A$10:$A$87,0),G$47)/1000000</f>
        <v>132.98817652</v>
      </c>
      <c r="H108" s="20">
        <f>INDEX('[8]July 2017'!$E$10:$AW$87,MATCH($A108,'[8]July 2017'!$A$10:$A$87,0),H$47)/1000000</f>
        <v>614.99203714999999</v>
      </c>
      <c r="I108" s="20">
        <f>INDEX('[8]July 2017'!$E$10:$AW$87,MATCH($A108,'[8]July 2017'!$A$10:$A$87,0),I$47)/1000000</f>
        <v>470.04492826000001</v>
      </c>
      <c r="J108" s="20">
        <f>INDEX('[8]July 2017'!$E$10:$AW$87,MATCH($A108,'[8]July 2017'!$A$10:$A$87,0),J$47)/1000000</f>
        <v>6398.3434159399994</v>
      </c>
      <c r="K108" s="20">
        <f>INDEX('[8]July 2017'!$E$10:$AW$87,MATCH($A108,'[8]July 2017'!$A$10:$A$87,0),K$47)</f>
        <v>1066390</v>
      </c>
      <c r="L108" s="20">
        <f>INDEX('[8]July 2017'!$E$10:$AW$87,MATCH($A108,'[8]July 2017'!$A$10:$A$87,0),L$47)</f>
        <v>41425</v>
      </c>
      <c r="M108" s="20">
        <f>INDEX('[8]July 2017'!$E$10:$AW$87,MATCH($A108,'[8]July 2017'!$A$10:$A$87,0),M$47)</f>
        <v>190560</v>
      </c>
      <c r="N108" s="20">
        <f>INDEX('[8]July 2017'!$E$10:$AW$87,MATCH($A108,'[8]July 2017'!$A$10:$A$87,0),N$47)</f>
        <v>58205</v>
      </c>
      <c r="O108" s="20">
        <f>INDEX('[8]July 2017'!$E$10:$AW$87,MATCH($A108,'[8]July 2017'!$A$10:$A$87,0),O$47)</f>
        <v>62688</v>
      </c>
      <c r="P108" s="20">
        <f>INDEX('[8]July 2017'!$E$10:$AW$87,MATCH($A108,'[8]July 2017'!$A$10:$A$87,0),P$47)</f>
        <v>45221</v>
      </c>
      <c r="Q108" s="20">
        <f>INDEX('[8]July 2017'!$E$10:$AW$87,MATCH($A108,'[8]July 2017'!$A$10:$A$87,0),Q$47)</f>
        <v>170937</v>
      </c>
      <c r="R108" s="20">
        <f>INDEX('[8]July 2017'!$E$10:$AW$87,MATCH($A108,'[8]July 2017'!$A$10:$A$87,0),R$47)</f>
        <v>160302</v>
      </c>
      <c r="S108" s="20">
        <f>INDEX('[8]July 2017'!$E$10:$AW$87,MATCH($A108,'[8]July 2017'!$A$10:$A$87,0),S$47)</f>
        <v>2306459</v>
      </c>
      <c r="T108" s="20">
        <f>INDEX('[8]July 2017'!$E$10:$AW$87,MATCH($A108,'[8]July 2017'!$A$10:$A$87,0),T$47)</f>
        <v>2048.21</v>
      </c>
      <c r="U108" s="20">
        <f>INDEX('[8]July 2017'!$E$10:$AW$87,MATCH($A108,'[8]July 2017'!$A$10:$A$87,0),U$47)</f>
        <v>3184.65</v>
      </c>
      <c r="V108" s="20">
        <f>INDEX('[8]July 2017'!$E$10:$AW$87,MATCH($A108,'[8]July 2017'!$A$10:$A$87,0),V$47)</f>
        <v>3833.13</v>
      </c>
      <c r="W108" s="20">
        <f>INDEX('[8]July 2017'!$E$10:$AW$87,MATCH($A108,'[8]July 2017'!$A$10:$A$87,0),W$47)</f>
        <v>3445.4</v>
      </c>
      <c r="X108" s="20">
        <f>INDEX('[8]July 2017'!$E$10:$AW$87,MATCH($A108,'[8]July 2017'!$A$10:$A$87,0),X$47)</f>
        <v>3767.21</v>
      </c>
      <c r="Y108" s="20">
        <f>INDEX('[8]July 2017'!$E$10:$AW$87,MATCH($A108,'[8]July 2017'!$A$10:$A$87,0),Y$47)</f>
        <v>2940.83</v>
      </c>
      <c r="Z108" s="20">
        <f>INDEX('[8]July 2017'!$E$10:$AW$87,MATCH($A108,'[8]July 2017'!$A$10:$A$87,0),Z$47)</f>
        <v>3597.76</v>
      </c>
      <c r="AA108" s="20">
        <f>INDEX('[8]July 2017'!$E$10:$AW$87,MATCH($A108,'[8]July 2017'!$A$10:$A$87,0),AA$47)</f>
        <v>2932.25</v>
      </c>
      <c r="AB108" s="20">
        <f>INDEX('[8]July 2017'!$E$10:$AW$87,MATCH($A108,'[8]July 2017'!$A$10:$A$87,0),AB$47)</f>
        <v>2774.1</v>
      </c>
      <c r="AC108" s="20">
        <f t="shared" si="5"/>
        <v>10.756840502074471</v>
      </c>
      <c r="AD108" s="20">
        <f t="shared" si="6"/>
        <v>22.868375700129256</v>
      </c>
      <c r="AE108" s="20">
        <f t="shared" si="7"/>
        <v>12.151692873446615</v>
      </c>
      <c r="AF108" s="20">
        <f t="shared" si="8"/>
        <v>34.292823728476165</v>
      </c>
      <c r="AG108" s="20">
        <f t="shared" si="9"/>
        <v>11.835035028745562</v>
      </c>
      <c r="AH108" s="20">
        <f t="shared" si="10"/>
        <v>9.8335785461111485</v>
      </c>
      <c r="AI108" s="20">
        <f t="shared" si="11"/>
        <v>29.560101881521653</v>
      </c>
      <c r="AJ108" s="20">
        <f t="shared" si="12"/>
        <v>17.013344937626922</v>
      </c>
      <c r="AK108" s="20">
        <f t="shared" si="13"/>
        <v>16.727568740955135</v>
      </c>
      <c r="AL108" s="20">
        <f>INDEX('[8]July 2017'!$E$10:$AW$87,MATCH($A108,'[8]July 2017'!$A$10:$A$87,0),AL$47)</f>
        <v>190.41</v>
      </c>
      <c r="AM108" s="20">
        <f>INDEX('[8]July 2017'!$E$10:$AW$87,MATCH($A108,'[8]July 2017'!$A$10:$A$87,0),AM$47)</f>
        <v>139.26</v>
      </c>
      <c r="AN108" s="20">
        <f>INDEX('[8]July 2017'!$E$10:$AW$87,MATCH($A108,'[8]July 2017'!$A$10:$A$87,0),AN$47)</f>
        <v>315.44</v>
      </c>
      <c r="AO108" s="20">
        <f>INDEX('[8]July 2017'!$E$10:$AW$87,MATCH($A108,'[8]July 2017'!$A$10:$A$87,0),AO$47)</f>
        <v>100.47</v>
      </c>
      <c r="AP108" s="20">
        <f>INDEX('[8]July 2017'!$E$10:$AW$87,MATCH($A108,'[8]July 2017'!$A$10:$A$87,0),AP$47)</f>
        <v>318.31</v>
      </c>
      <c r="AQ108" s="20">
        <f>INDEX('[8]July 2017'!$E$10:$AW$87,MATCH($A108,'[8]July 2017'!$A$10:$A$87,0),AQ$47)</f>
        <v>299.06</v>
      </c>
      <c r="AR108" s="20">
        <f>INDEX('[8]July 2017'!$E$10:$AW$87,MATCH($A108,'[8]July 2017'!$A$10:$A$87,0),AR$47)</f>
        <v>121.71</v>
      </c>
      <c r="AS108" s="20">
        <f>INDEX('[8]July 2017'!$E$10:$AW$87,MATCH($A108,'[8]July 2017'!$A$10:$A$87,0),AS$47)</f>
        <v>172.35</v>
      </c>
      <c r="AT108" s="20">
        <f>INDEX('[8]July 2017'!$E$10:$AW$87,MATCH($A108,'[8]July 2017'!$A$10:$A$87,0),AT$47)</f>
        <v>165.84</v>
      </c>
    </row>
    <row r="109" spans="1:46" s="3" customFormat="1">
      <c r="A109" s="21">
        <f t="shared" si="4"/>
        <v>41426</v>
      </c>
      <c r="B109" s="20">
        <f>INDEX('[8]July 2017'!$E$10:$AW$87,MATCH($A109,'[8]July 2017'!$A$10:$A$87,0),B$47)/1000000</f>
        <v>2194.8085574899997</v>
      </c>
      <c r="C109" s="20">
        <f>INDEX('[8]July 2017'!$E$10:$AW$87,MATCH($A109,'[8]July 2017'!$A$10:$A$87,0),C$47)/1000000</f>
        <v>135.98881643000001</v>
      </c>
      <c r="D109" s="20">
        <f>INDEX('[8]July 2017'!$E$10:$AW$87,MATCH($A109,'[8]July 2017'!$A$10:$A$87,0),D$47)/1000000</f>
        <v>721.48295352999992</v>
      </c>
      <c r="E109" s="20">
        <f>INDEX('[8]July 2017'!$E$10:$AW$87,MATCH($A109,'[8]July 2017'!$A$10:$A$87,0),E$47)/1000000</f>
        <v>229.32756168</v>
      </c>
      <c r="F109" s="20">
        <f>INDEX('[8]July 2017'!$E$10:$AW$87,MATCH($A109,'[8]July 2017'!$A$10:$A$87,0),F$47)/1000000</f>
        <v>217.98835274999999</v>
      </c>
      <c r="G109" s="20">
        <f>INDEX('[8]July 2017'!$E$10:$AW$87,MATCH($A109,'[8]July 2017'!$A$10:$A$87,0),G$47)/1000000</f>
        <v>128.93990801999999</v>
      </c>
      <c r="H109" s="20">
        <f>INDEX('[8]July 2017'!$E$10:$AW$87,MATCH($A109,'[8]July 2017'!$A$10:$A$87,0),H$47)/1000000</f>
        <v>600.53644435000001</v>
      </c>
      <c r="I109" s="20">
        <f>INDEX('[8]July 2017'!$E$10:$AW$87,MATCH($A109,'[8]July 2017'!$A$10:$A$87,0),I$47)/1000000</f>
        <v>504.78799543999997</v>
      </c>
      <c r="J109" s="20">
        <f>INDEX('[8]July 2017'!$E$10:$AW$87,MATCH($A109,'[8]July 2017'!$A$10:$A$87,0),J$47)/1000000</f>
        <v>6431.1279961299997</v>
      </c>
      <c r="K109" s="20">
        <f>INDEX('[8]July 2017'!$E$10:$AW$87,MATCH($A109,'[8]July 2017'!$A$10:$A$87,0),K$47)</f>
        <v>1083650</v>
      </c>
      <c r="L109" s="20">
        <f>INDEX('[8]July 2017'!$E$10:$AW$87,MATCH($A109,'[8]July 2017'!$A$10:$A$87,0),L$47)</f>
        <v>41234</v>
      </c>
      <c r="M109" s="20">
        <f>INDEX('[8]July 2017'!$E$10:$AW$87,MATCH($A109,'[8]July 2017'!$A$10:$A$87,0),M$47)</f>
        <v>204045</v>
      </c>
      <c r="N109" s="20">
        <f>INDEX('[8]July 2017'!$E$10:$AW$87,MATCH($A109,'[8]July 2017'!$A$10:$A$87,0),N$47)</f>
        <v>59860</v>
      </c>
      <c r="O109" s="20">
        <f>INDEX('[8]July 2017'!$E$10:$AW$87,MATCH($A109,'[8]July 2017'!$A$10:$A$87,0),O$47)</f>
        <v>61648</v>
      </c>
      <c r="P109" s="20">
        <f>INDEX('[8]July 2017'!$E$10:$AW$87,MATCH($A109,'[8]July 2017'!$A$10:$A$87,0),P$47)</f>
        <v>46037</v>
      </c>
      <c r="Q109" s="20">
        <f>INDEX('[8]July 2017'!$E$10:$AW$87,MATCH($A109,'[8]July 2017'!$A$10:$A$87,0),Q$47)</f>
        <v>170688</v>
      </c>
      <c r="R109" s="20">
        <f>INDEX('[8]July 2017'!$E$10:$AW$87,MATCH($A109,'[8]July 2017'!$A$10:$A$87,0),R$47)</f>
        <v>164183</v>
      </c>
      <c r="S109" s="20">
        <f>INDEX('[8]July 2017'!$E$10:$AW$87,MATCH($A109,'[8]July 2017'!$A$10:$A$87,0),S$47)</f>
        <v>2349369</v>
      </c>
      <c r="T109" s="20">
        <f>INDEX('[8]July 2017'!$E$10:$AW$87,MATCH($A109,'[8]July 2017'!$A$10:$A$87,0),T$47)</f>
        <v>2025.39</v>
      </c>
      <c r="U109" s="20">
        <f>INDEX('[8]July 2017'!$E$10:$AW$87,MATCH($A109,'[8]July 2017'!$A$10:$A$87,0),U$47)</f>
        <v>3297.96</v>
      </c>
      <c r="V109" s="20">
        <f>INDEX('[8]July 2017'!$E$10:$AW$87,MATCH($A109,'[8]July 2017'!$A$10:$A$87,0),V$47)</f>
        <v>3535.9</v>
      </c>
      <c r="W109" s="20">
        <f>INDEX('[8]July 2017'!$E$10:$AW$87,MATCH($A109,'[8]July 2017'!$A$10:$A$87,0),W$47)</f>
        <v>3831.05</v>
      </c>
      <c r="X109" s="20">
        <f>INDEX('[8]July 2017'!$E$10:$AW$87,MATCH($A109,'[8]July 2017'!$A$10:$A$87,0),X$47)</f>
        <v>3536.02</v>
      </c>
      <c r="Y109" s="20">
        <f>INDEX('[8]July 2017'!$E$10:$AW$87,MATCH($A109,'[8]July 2017'!$A$10:$A$87,0),Y$47)</f>
        <v>2800.8</v>
      </c>
      <c r="Z109" s="20">
        <f>INDEX('[8]July 2017'!$E$10:$AW$87,MATCH($A109,'[8]July 2017'!$A$10:$A$87,0),Z$47)</f>
        <v>3518.33</v>
      </c>
      <c r="AA109" s="20">
        <f>INDEX('[8]July 2017'!$E$10:$AW$87,MATCH($A109,'[8]July 2017'!$A$10:$A$87,0),AA$47)</f>
        <v>3074.55</v>
      </c>
      <c r="AB109" s="20">
        <f>INDEX('[8]July 2017'!$E$10:$AW$87,MATCH($A109,'[8]July 2017'!$A$10:$A$87,0),AB$47)</f>
        <v>2737.39</v>
      </c>
      <c r="AC109" s="20">
        <f t="shared" si="5"/>
        <v>10.62527541706012</v>
      </c>
      <c r="AD109" s="20">
        <f t="shared" si="6"/>
        <v>24.644746674637574</v>
      </c>
      <c r="AE109" s="20">
        <f t="shared" si="7"/>
        <v>12.028507279902028</v>
      </c>
      <c r="AF109" s="20">
        <f t="shared" si="8"/>
        <v>34.11746371003651</v>
      </c>
      <c r="AG109" s="20">
        <f t="shared" si="9"/>
        <v>10.211742282034251</v>
      </c>
      <c r="AH109" s="20">
        <f t="shared" si="10"/>
        <v>10.194736650529611</v>
      </c>
      <c r="AI109" s="20">
        <f t="shared" si="11"/>
        <v>28.257409043450323</v>
      </c>
      <c r="AJ109" s="20">
        <f t="shared" si="12"/>
        <v>16.197186808555475</v>
      </c>
      <c r="AK109" s="20">
        <f t="shared" si="13"/>
        <v>16.265910036246954</v>
      </c>
      <c r="AL109" s="20">
        <f>INDEX('[8]July 2017'!$E$10:$AW$87,MATCH($A109,'[8]July 2017'!$A$10:$A$87,0),AL$47)</f>
        <v>190.62</v>
      </c>
      <c r="AM109" s="20">
        <f>INDEX('[8]July 2017'!$E$10:$AW$87,MATCH($A109,'[8]July 2017'!$A$10:$A$87,0),AM$47)</f>
        <v>133.82</v>
      </c>
      <c r="AN109" s="20">
        <f>INDEX('[8]July 2017'!$E$10:$AW$87,MATCH($A109,'[8]July 2017'!$A$10:$A$87,0),AN$47)</f>
        <v>293.95999999999998</v>
      </c>
      <c r="AO109" s="20">
        <f>INDEX('[8]July 2017'!$E$10:$AW$87,MATCH($A109,'[8]July 2017'!$A$10:$A$87,0),AO$47)</f>
        <v>112.29</v>
      </c>
      <c r="AP109" s="20">
        <f>INDEX('[8]July 2017'!$E$10:$AW$87,MATCH($A109,'[8]July 2017'!$A$10:$A$87,0),AP$47)</f>
        <v>346.27</v>
      </c>
      <c r="AQ109" s="20">
        <f>INDEX('[8]July 2017'!$E$10:$AW$87,MATCH($A109,'[8]July 2017'!$A$10:$A$87,0),AQ$47)</f>
        <v>274.73</v>
      </c>
      <c r="AR109" s="20">
        <f>INDEX('[8]July 2017'!$E$10:$AW$87,MATCH($A109,'[8]July 2017'!$A$10:$A$87,0),AR$47)</f>
        <v>124.51</v>
      </c>
      <c r="AS109" s="20">
        <f>INDEX('[8]July 2017'!$E$10:$AW$87,MATCH($A109,'[8]July 2017'!$A$10:$A$87,0),AS$47)</f>
        <v>189.82</v>
      </c>
      <c r="AT109" s="20">
        <f>INDEX('[8]July 2017'!$E$10:$AW$87,MATCH($A109,'[8]July 2017'!$A$10:$A$87,0),AT$47)</f>
        <v>168.29</v>
      </c>
    </row>
    <row r="110" spans="1:46" s="3" customFormat="1">
      <c r="A110" s="21">
        <f t="shared" si="4"/>
        <v>41518</v>
      </c>
      <c r="B110" s="20">
        <f>INDEX('[8]July 2017'!$E$10:$AW$87,MATCH($A110,'[8]July 2017'!$A$10:$A$87,0),B$47)/1000000</f>
        <v>2270.73051154</v>
      </c>
      <c r="C110" s="20">
        <f>INDEX('[8]July 2017'!$E$10:$AW$87,MATCH($A110,'[8]July 2017'!$A$10:$A$87,0),C$47)/1000000</f>
        <v>129.91652406</v>
      </c>
      <c r="D110" s="20">
        <f>INDEX('[8]July 2017'!$E$10:$AW$87,MATCH($A110,'[8]July 2017'!$A$10:$A$87,0),D$47)/1000000</f>
        <v>732.31052069000009</v>
      </c>
      <c r="E110" s="20">
        <f>INDEX('[8]July 2017'!$E$10:$AW$87,MATCH($A110,'[8]July 2017'!$A$10:$A$87,0),E$47)/1000000</f>
        <v>243.64210188999999</v>
      </c>
      <c r="F110" s="20">
        <f>INDEX('[8]July 2017'!$E$10:$AW$87,MATCH($A110,'[8]July 2017'!$A$10:$A$87,0),F$47)/1000000</f>
        <v>209.55211412</v>
      </c>
      <c r="G110" s="20">
        <f>INDEX('[8]July 2017'!$E$10:$AW$87,MATCH($A110,'[8]July 2017'!$A$10:$A$87,0),G$47)/1000000</f>
        <v>133.19311919</v>
      </c>
      <c r="H110" s="20">
        <f>INDEX('[8]July 2017'!$E$10:$AW$87,MATCH($A110,'[8]July 2017'!$A$10:$A$87,0),H$47)/1000000</f>
        <v>586.75027403999991</v>
      </c>
      <c r="I110" s="20">
        <f>INDEX('[8]July 2017'!$E$10:$AW$87,MATCH($A110,'[8]July 2017'!$A$10:$A$87,0),I$47)/1000000</f>
        <v>562.22313508000002</v>
      </c>
      <c r="J110" s="20">
        <f>INDEX('[8]July 2017'!$E$10:$AW$87,MATCH($A110,'[8]July 2017'!$A$10:$A$87,0),J$47)/1000000</f>
        <v>6543.9733251600001</v>
      </c>
      <c r="K110" s="20">
        <f>INDEX('[8]July 2017'!$E$10:$AW$87,MATCH($A110,'[8]July 2017'!$A$10:$A$87,0),K$47)</f>
        <v>1094892</v>
      </c>
      <c r="L110" s="20">
        <f>INDEX('[8]July 2017'!$E$10:$AW$87,MATCH($A110,'[8]July 2017'!$A$10:$A$87,0),L$47)</f>
        <v>40952</v>
      </c>
      <c r="M110" s="20">
        <f>INDEX('[8]July 2017'!$E$10:$AW$87,MATCH($A110,'[8]July 2017'!$A$10:$A$87,0),M$47)</f>
        <v>218459</v>
      </c>
      <c r="N110" s="20">
        <f>INDEX('[8]July 2017'!$E$10:$AW$87,MATCH($A110,'[8]July 2017'!$A$10:$A$87,0),N$47)</f>
        <v>61106</v>
      </c>
      <c r="O110" s="20">
        <f>INDEX('[8]July 2017'!$E$10:$AW$87,MATCH($A110,'[8]July 2017'!$A$10:$A$87,0),O$47)</f>
        <v>62739</v>
      </c>
      <c r="P110" s="20">
        <f>INDEX('[8]July 2017'!$E$10:$AW$87,MATCH($A110,'[8]July 2017'!$A$10:$A$87,0),P$47)</f>
        <v>46852</v>
      </c>
      <c r="Q110" s="20">
        <f>INDEX('[8]July 2017'!$E$10:$AW$87,MATCH($A110,'[8]July 2017'!$A$10:$A$87,0),Q$47)</f>
        <v>173380</v>
      </c>
      <c r="R110" s="20">
        <f>INDEX('[8]July 2017'!$E$10:$AW$87,MATCH($A110,'[8]July 2017'!$A$10:$A$87,0),R$47)</f>
        <v>167046</v>
      </c>
      <c r="S110" s="20">
        <f>INDEX('[8]July 2017'!$E$10:$AW$87,MATCH($A110,'[8]July 2017'!$A$10:$A$87,0),S$47)</f>
        <v>2382978</v>
      </c>
      <c r="T110" s="20">
        <f>INDEX('[8]July 2017'!$E$10:$AW$87,MATCH($A110,'[8]July 2017'!$A$10:$A$87,0),T$47)</f>
        <v>2073.9299999999998</v>
      </c>
      <c r="U110" s="20">
        <f>INDEX('[8]July 2017'!$E$10:$AW$87,MATCH($A110,'[8]July 2017'!$A$10:$A$87,0),U$47)</f>
        <v>3172.38</v>
      </c>
      <c r="V110" s="20">
        <f>INDEX('[8]July 2017'!$E$10:$AW$87,MATCH($A110,'[8]July 2017'!$A$10:$A$87,0),V$47)</f>
        <v>3352.16</v>
      </c>
      <c r="W110" s="20">
        <f>INDEX('[8]July 2017'!$E$10:$AW$87,MATCH($A110,'[8]July 2017'!$A$10:$A$87,0),W$47)</f>
        <v>3987.17</v>
      </c>
      <c r="X110" s="20">
        <f>INDEX('[8]July 2017'!$E$10:$AW$87,MATCH($A110,'[8]July 2017'!$A$10:$A$87,0),X$47)</f>
        <v>3340.06</v>
      </c>
      <c r="Y110" s="20">
        <f>INDEX('[8]July 2017'!$E$10:$AW$87,MATCH($A110,'[8]July 2017'!$A$10:$A$87,0),Y$47)</f>
        <v>2842.85</v>
      </c>
      <c r="Z110" s="20">
        <f>INDEX('[8]July 2017'!$E$10:$AW$87,MATCH($A110,'[8]July 2017'!$A$10:$A$87,0),Z$47)</f>
        <v>3384.19</v>
      </c>
      <c r="AA110" s="20">
        <f>INDEX('[8]July 2017'!$E$10:$AW$87,MATCH($A110,'[8]July 2017'!$A$10:$A$87,0),AA$47)</f>
        <v>3365.69</v>
      </c>
      <c r="AB110" s="20">
        <f>INDEX('[8]July 2017'!$E$10:$AW$87,MATCH($A110,'[8]July 2017'!$A$10:$A$87,0),AB$47)</f>
        <v>2746.13</v>
      </c>
      <c r="AC110" s="20">
        <f t="shared" si="5"/>
        <v>11.184436175376151</v>
      </c>
      <c r="AD110" s="20">
        <f t="shared" si="6"/>
        <v>25.413602499399182</v>
      </c>
      <c r="AE110" s="20">
        <f t="shared" si="7"/>
        <v>10.956561529661709</v>
      </c>
      <c r="AF110" s="20">
        <f t="shared" si="8"/>
        <v>37.291152263374485</v>
      </c>
      <c r="AG110" s="20">
        <f t="shared" si="9"/>
        <v>11.367708120618065</v>
      </c>
      <c r="AH110" s="20">
        <f t="shared" si="10"/>
        <v>10.185410769947332</v>
      </c>
      <c r="AI110" s="20">
        <f t="shared" si="11"/>
        <v>27.513739837398376</v>
      </c>
      <c r="AJ110" s="20">
        <f t="shared" si="12"/>
        <v>17.123836174001525</v>
      </c>
      <c r="AK110" s="20">
        <f t="shared" si="13"/>
        <v>16.380137190575603</v>
      </c>
      <c r="AL110" s="20">
        <f>INDEX('[8]July 2017'!$E$10:$AW$87,MATCH($A110,'[8]July 2017'!$A$10:$A$87,0),AL$47)</f>
        <v>185.43</v>
      </c>
      <c r="AM110" s="20">
        <f>INDEX('[8]July 2017'!$E$10:$AW$87,MATCH($A110,'[8]July 2017'!$A$10:$A$87,0),AM$47)</f>
        <v>124.83</v>
      </c>
      <c r="AN110" s="20">
        <f>INDEX('[8]July 2017'!$E$10:$AW$87,MATCH($A110,'[8]July 2017'!$A$10:$A$87,0),AN$47)</f>
        <v>305.95</v>
      </c>
      <c r="AO110" s="20">
        <f>INDEX('[8]July 2017'!$E$10:$AW$87,MATCH($A110,'[8]July 2017'!$A$10:$A$87,0),AO$47)</f>
        <v>106.92</v>
      </c>
      <c r="AP110" s="20">
        <f>INDEX('[8]July 2017'!$E$10:$AW$87,MATCH($A110,'[8]July 2017'!$A$10:$A$87,0),AP$47)</f>
        <v>293.82</v>
      </c>
      <c r="AQ110" s="20">
        <f>INDEX('[8]July 2017'!$E$10:$AW$87,MATCH($A110,'[8]July 2017'!$A$10:$A$87,0),AQ$47)</f>
        <v>279.11</v>
      </c>
      <c r="AR110" s="20">
        <f>INDEX('[8]July 2017'!$E$10:$AW$87,MATCH($A110,'[8]July 2017'!$A$10:$A$87,0),AR$47)</f>
        <v>123</v>
      </c>
      <c r="AS110" s="20">
        <f>INDEX('[8]July 2017'!$E$10:$AW$87,MATCH($A110,'[8]July 2017'!$A$10:$A$87,0),AS$47)</f>
        <v>196.55</v>
      </c>
      <c r="AT110" s="20">
        <f>INDEX('[8]July 2017'!$E$10:$AW$87,MATCH($A110,'[8]July 2017'!$A$10:$A$87,0),AT$47)</f>
        <v>167.65</v>
      </c>
    </row>
    <row r="111" spans="1:46" s="3" customFormat="1">
      <c r="A111" s="21">
        <f t="shared" si="4"/>
        <v>41609</v>
      </c>
      <c r="B111" s="20">
        <f>INDEX('[8]July 2017'!$E$10:$AW$87,MATCH($A111,'[8]July 2017'!$A$10:$A$87,0),B$47)/1000000</f>
        <v>2231.6891043699998</v>
      </c>
      <c r="C111" s="20">
        <f>INDEX('[8]July 2017'!$E$10:$AW$87,MATCH($A111,'[8]July 2017'!$A$10:$A$87,0),C$47)/1000000</f>
        <v>146.83116205000002</v>
      </c>
      <c r="D111" s="20">
        <f>INDEX('[8]July 2017'!$E$10:$AW$87,MATCH($A111,'[8]July 2017'!$A$10:$A$87,0),D$47)/1000000</f>
        <v>693.57791601999998</v>
      </c>
      <c r="E111" s="20">
        <f>INDEX('[8]July 2017'!$E$10:$AW$87,MATCH($A111,'[8]July 2017'!$A$10:$A$87,0),E$47)/1000000</f>
        <v>258.88379782999999</v>
      </c>
      <c r="F111" s="20">
        <f>INDEX('[8]July 2017'!$E$10:$AW$87,MATCH($A111,'[8]July 2017'!$A$10:$A$87,0),F$47)/1000000</f>
        <v>214.15487863999999</v>
      </c>
      <c r="G111" s="20">
        <f>INDEX('[8]July 2017'!$E$10:$AW$87,MATCH($A111,'[8]July 2017'!$A$10:$A$87,0),G$47)/1000000</f>
        <v>132.17545708</v>
      </c>
      <c r="H111" s="20">
        <f>INDEX('[8]July 2017'!$E$10:$AW$87,MATCH($A111,'[8]July 2017'!$A$10:$A$87,0),H$47)/1000000</f>
        <v>611.88189079999995</v>
      </c>
      <c r="I111" s="20">
        <f>INDEX('[8]July 2017'!$E$10:$AW$87,MATCH($A111,'[8]July 2017'!$A$10:$A$87,0),I$47)/1000000</f>
        <v>582.36893471000008</v>
      </c>
      <c r="J111" s="20">
        <f>INDEX('[8]July 2017'!$E$10:$AW$87,MATCH($A111,'[8]July 2017'!$A$10:$A$87,0),J$47)/1000000</f>
        <v>6579.5621719199999</v>
      </c>
      <c r="K111" s="20">
        <f>INDEX('[8]July 2017'!$E$10:$AW$87,MATCH($A111,'[8]July 2017'!$A$10:$A$87,0),K$47)</f>
        <v>1109666</v>
      </c>
      <c r="L111" s="20">
        <f>INDEX('[8]July 2017'!$E$10:$AW$87,MATCH($A111,'[8]July 2017'!$A$10:$A$87,0),L$47)</f>
        <v>42002</v>
      </c>
      <c r="M111" s="20">
        <f>INDEX('[8]July 2017'!$E$10:$AW$87,MATCH($A111,'[8]July 2017'!$A$10:$A$87,0),M$47)</f>
        <v>218267</v>
      </c>
      <c r="N111" s="20">
        <f>INDEX('[8]July 2017'!$E$10:$AW$87,MATCH($A111,'[8]July 2017'!$A$10:$A$87,0),N$47)</f>
        <v>64339</v>
      </c>
      <c r="O111" s="20">
        <f>INDEX('[8]July 2017'!$E$10:$AW$87,MATCH($A111,'[8]July 2017'!$A$10:$A$87,0),O$47)</f>
        <v>65302</v>
      </c>
      <c r="P111" s="20">
        <f>INDEX('[8]July 2017'!$E$10:$AW$87,MATCH($A111,'[8]July 2017'!$A$10:$A$87,0),P$47)</f>
        <v>48833</v>
      </c>
      <c r="Q111" s="20">
        <f>INDEX('[8]July 2017'!$E$10:$AW$87,MATCH($A111,'[8]July 2017'!$A$10:$A$87,0),Q$47)</f>
        <v>175987</v>
      </c>
      <c r="R111" s="20">
        <f>INDEX('[8]July 2017'!$E$10:$AW$87,MATCH($A111,'[8]July 2017'!$A$10:$A$87,0),R$47)</f>
        <v>176462</v>
      </c>
      <c r="S111" s="20">
        <f>INDEX('[8]July 2017'!$E$10:$AW$87,MATCH($A111,'[8]July 2017'!$A$10:$A$87,0),S$47)</f>
        <v>2421446</v>
      </c>
      <c r="T111" s="20">
        <f>INDEX('[8]July 2017'!$E$10:$AW$87,MATCH($A111,'[8]July 2017'!$A$10:$A$87,0),T$47)</f>
        <v>2011.14</v>
      </c>
      <c r="U111" s="20">
        <f>INDEX('[8]July 2017'!$E$10:$AW$87,MATCH($A111,'[8]July 2017'!$A$10:$A$87,0),U$47)</f>
        <v>3495.85</v>
      </c>
      <c r="V111" s="20">
        <f>INDEX('[8]July 2017'!$E$10:$AW$87,MATCH($A111,'[8]July 2017'!$A$10:$A$87,0),V$47)</f>
        <v>3177.66</v>
      </c>
      <c r="W111" s="20">
        <f>INDEX('[8]July 2017'!$E$10:$AW$87,MATCH($A111,'[8]July 2017'!$A$10:$A$87,0),W$47)</f>
        <v>4023.73</v>
      </c>
      <c r="X111" s="20">
        <f>INDEX('[8]July 2017'!$E$10:$AW$87,MATCH($A111,'[8]July 2017'!$A$10:$A$87,0),X$47)</f>
        <v>3279.46</v>
      </c>
      <c r="Y111" s="20">
        <f>INDEX('[8]July 2017'!$E$10:$AW$87,MATCH($A111,'[8]July 2017'!$A$10:$A$87,0),Y$47)</f>
        <v>2706.68</v>
      </c>
      <c r="Z111" s="20">
        <f>INDEX('[8]July 2017'!$E$10:$AW$87,MATCH($A111,'[8]July 2017'!$A$10:$A$87,0),Z$47)</f>
        <v>3476.87</v>
      </c>
      <c r="AA111" s="20">
        <f>INDEX('[8]July 2017'!$E$10:$AW$87,MATCH($A111,'[8]July 2017'!$A$10:$A$87,0),AA$47)</f>
        <v>3300.26</v>
      </c>
      <c r="AB111" s="20">
        <f>INDEX('[8]July 2017'!$E$10:$AW$87,MATCH($A111,'[8]July 2017'!$A$10:$A$87,0),AB$47)</f>
        <v>2717.2</v>
      </c>
      <c r="AC111" s="20">
        <f t="shared" si="5"/>
        <v>11.393269884432359</v>
      </c>
      <c r="AD111" s="20">
        <f t="shared" si="6"/>
        <v>28.356992212848798</v>
      </c>
      <c r="AE111" s="20">
        <f t="shared" si="7"/>
        <v>10.764795555404993</v>
      </c>
      <c r="AF111" s="20">
        <f t="shared" si="8"/>
        <v>36.669370272487015</v>
      </c>
      <c r="AG111" s="20">
        <f t="shared" si="9"/>
        <v>12.394028722600151</v>
      </c>
      <c r="AH111" s="20">
        <f t="shared" si="10"/>
        <v>10.034031510658016</v>
      </c>
      <c r="AI111" s="20">
        <f t="shared" si="11"/>
        <v>26.780174073788796</v>
      </c>
      <c r="AJ111" s="20">
        <f t="shared" si="12"/>
        <v>19.027154799654081</v>
      </c>
      <c r="AK111" s="20">
        <f t="shared" si="13"/>
        <v>16.757323465926611</v>
      </c>
      <c r="AL111" s="20">
        <f>INDEX('[8]July 2017'!$E$10:$AW$87,MATCH($A111,'[8]July 2017'!$A$10:$A$87,0),AL$47)</f>
        <v>176.52</v>
      </c>
      <c r="AM111" s="20">
        <f>INDEX('[8]July 2017'!$E$10:$AW$87,MATCH($A111,'[8]July 2017'!$A$10:$A$87,0),AM$47)</f>
        <v>123.28</v>
      </c>
      <c r="AN111" s="20">
        <f>INDEX('[8]July 2017'!$E$10:$AW$87,MATCH($A111,'[8]July 2017'!$A$10:$A$87,0),AN$47)</f>
        <v>295.19</v>
      </c>
      <c r="AO111" s="20">
        <f>INDEX('[8]July 2017'!$E$10:$AW$87,MATCH($A111,'[8]July 2017'!$A$10:$A$87,0),AO$47)</f>
        <v>109.73</v>
      </c>
      <c r="AP111" s="20">
        <f>INDEX('[8]July 2017'!$E$10:$AW$87,MATCH($A111,'[8]July 2017'!$A$10:$A$87,0),AP$47)</f>
        <v>264.60000000000002</v>
      </c>
      <c r="AQ111" s="20">
        <f>INDEX('[8]July 2017'!$E$10:$AW$87,MATCH($A111,'[8]July 2017'!$A$10:$A$87,0),AQ$47)</f>
        <v>269.75</v>
      </c>
      <c r="AR111" s="20">
        <f>INDEX('[8]July 2017'!$E$10:$AW$87,MATCH($A111,'[8]July 2017'!$A$10:$A$87,0),AR$47)</f>
        <v>129.83000000000001</v>
      </c>
      <c r="AS111" s="20">
        <f>INDEX('[8]July 2017'!$E$10:$AW$87,MATCH($A111,'[8]July 2017'!$A$10:$A$87,0),AS$47)</f>
        <v>173.45</v>
      </c>
      <c r="AT111" s="20">
        <f>INDEX('[8]July 2017'!$E$10:$AW$87,MATCH($A111,'[8]July 2017'!$A$10:$A$87,0),AT$47)</f>
        <v>162.15</v>
      </c>
    </row>
    <row r="112" spans="1:46" s="3" customFormat="1">
      <c r="A112" s="21">
        <f t="shared" si="4"/>
        <v>41699</v>
      </c>
      <c r="B112" s="20">
        <f>INDEX('[8]July 2017'!$E$10:$AW$87,MATCH($A112,'[8]July 2017'!$A$10:$A$87,0),B$47)/1000000</f>
        <v>2160.07415704</v>
      </c>
      <c r="C112" s="20">
        <f>INDEX('[8]July 2017'!$E$10:$AW$87,MATCH($A112,'[8]July 2017'!$A$10:$A$87,0),C$47)/1000000</f>
        <v>162.18035027000002</v>
      </c>
      <c r="D112" s="20">
        <f>INDEX('[8]July 2017'!$E$10:$AW$87,MATCH($A112,'[8]July 2017'!$A$10:$A$87,0),D$47)/1000000</f>
        <v>770.75639325999998</v>
      </c>
      <c r="E112" s="20">
        <f>INDEX('[8]July 2017'!$E$10:$AW$87,MATCH($A112,'[8]July 2017'!$A$10:$A$87,0),E$47)/1000000</f>
        <v>336.63935069000001</v>
      </c>
      <c r="F112" s="20">
        <f>INDEX('[8]July 2017'!$E$10:$AW$87,MATCH($A112,'[8]July 2017'!$A$10:$A$87,0),F$47)/1000000</f>
        <v>188.25206695</v>
      </c>
      <c r="G112" s="20">
        <f>INDEX('[8]July 2017'!$E$10:$AW$87,MATCH($A112,'[8]July 2017'!$A$10:$A$87,0),G$47)/1000000</f>
        <v>138.53822448</v>
      </c>
      <c r="H112" s="20">
        <f>INDEX('[8]July 2017'!$E$10:$AW$87,MATCH($A112,'[8]July 2017'!$A$10:$A$87,0),H$47)/1000000</f>
        <v>661.03199362999999</v>
      </c>
      <c r="I112" s="20">
        <f>INDEX('[8]July 2017'!$E$10:$AW$87,MATCH($A112,'[8]July 2017'!$A$10:$A$87,0),I$47)/1000000</f>
        <v>688.54082817999995</v>
      </c>
      <c r="J112" s="20">
        <f>INDEX('[8]July 2017'!$E$10:$AW$87,MATCH($A112,'[8]July 2017'!$A$10:$A$87,0),J$47)/1000000</f>
        <v>6720.0035646699998</v>
      </c>
      <c r="K112" s="20">
        <f>INDEX('[8]July 2017'!$E$10:$AW$87,MATCH($A112,'[8]July 2017'!$A$10:$A$87,0),K$47)</f>
        <v>1125456</v>
      </c>
      <c r="L112" s="20">
        <f>INDEX('[8]July 2017'!$E$10:$AW$87,MATCH($A112,'[8]July 2017'!$A$10:$A$87,0),L$47)</f>
        <v>44383</v>
      </c>
      <c r="M112" s="20">
        <f>INDEX('[8]July 2017'!$E$10:$AW$87,MATCH($A112,'[8]July 2017'!$A$10:$A$87,0),M$47)</f>
        <v>229566</v>
      </c>
      <c r="N112" s="20">
        <f>INDEX('[8]July 2017'!$E$10:$AW$87,MATCH($A112,'[8]July 2017'!$A$10:$A$87,0),N$47)</f>
        <v>70310</v>
      </c>
      <c r="O112" s="20">
        <f>INDEX('[8]July 2017'!$E$10:$AW$87,MATCH($A112,'[8]July 2017'!$A$10:$A$87,0),O$47)</f>
        <v>67826</v>
      </c>
      <c r="P112" s="20">
        <f>INDEX('[8]July 2017'!$E$10:$AW$87,MATCH($A112,'[8]July 2017'!$A$10:$A$87,0),P$47)</f>
        <v>51236</v>
      </c>
      <c r="Q112" s="20">
        <f>INDEX('[8]July 2017'!$E$10:$AW$87,MATCH($A112,'[8]July 2017'!$A$10:$A$87,0),Q$47)</f>
        <v>184069</v>
      </c>
      <c r="R112" s="20">
        <f>INDEX('[8]July 2017'!$E$10:$AW$87,MATCH($A112,'[8]July 2017'!$A$10:$A$87,0),R$47)</f>
        <v>185963</v>
      </c>
      <c r="S112" s="20">
        <f>INDEX('[8]July 2017'!$E$10:$AW$87,MATCH($A112,'[8]July 2017'!$A$10:$A$87,0),S$47)</f>
        <v>2483725</v>
      </c>
      <c r="T112" s="20">
        <f>INDEX('[8]July 2017'!$E$10:$AW$87,MATCH($A112,'[8]July 2017'!$A$10:$A$87,0),T$47)</f>
        <v>1919.29</v>
      </c>
      <c r="U112" s="20">
        <f>INDEX('[8]July 2017'!$E$10:$AW$87,MATCH($A112,'[8]July 2017'!$A$10:$A$87,0),U$47)</f>
        <v>3654.12</v>
      </c>
      <c r="V112" s="20">
        <f>INDEX('[8]July 2017'!$E$10:$AW$87,MATCH($A112,'[8]July 2017'!$A$10:$A$87,0),V$47)</f>
        <v>3357.45</v>
      </c>
      <c r="W112" s="20">
        <f>INDEX('[8]July 2017'!$E$10:$AW$87,MATCH($A112,'[8]July 2017'!$A$10:$A$87,0),W$47)</f>
        <v>4787.93</v>
      </c>
      <c r="X112" s="20">
        <f>INDEX('[8]July 2017'!$E$10:$AW$87,MATCH($A112,'[8]July 2017'!$A$10:$A$87,0),X$47)</f>
        <v>2775.53</v>
      </c>
      <c r="Y112" s="20">
        <f>INDEX('[8]July 2017'!$E$10:$AW$87,MATCH($A112,'[8]July 2017'!$A$10:$A$87,0),Y$47)</f>
        <v>2703.94</v>
      </c>
      <c r="Z112" s="20">
        <f>INDEX('[8]July 2017'!$E$10:$AW$87,MATCH($A112,'[8]July 2017'!$A$10:$A$87,0),Z$47)</f>
        <v>3591.23</v>
      </c>
      <c r="AA112" s="20">
        <f>INDEX('[8]July 2017'!$E$10:$AW$87,MATCH($A112,'[8]July 2017'!$A$10:$A$87,0),AA$47)</f>
        <v>3702.58</v>
      </c>
      <c r="AB112" s="20">
        <f>INDEX('[8]July 2017'!$E$10:$AW$87,MATCH($A112,'[8]July 2017'!$A$10:$A$87,0),AB$47)</f>
        <v>2705.61</v>
      </c>
      <c r="AC112" s="20">
        <f t="shared" si="5"/>
        <v>10.611433626361475</v>
      </c>
      <c r="AD112" s="20">
        <f t="shared" si="6"/>
        <v>32.21475800052896</v>
      </c>
      <c r="AE112" s="20">
        <f t="shared" si="7"/>
        <v>13.488610341087139</v>
      </c>
      <c r="AF112" s="20">
        <f t="shared" si="8"/>
        <v>38.035668891007312</v>
      </c>
      <c r="AG112" s="20">
        <f t="shared" si="9"/>
        <v>15.202552445637291</v>
      </c>
      <c r="AH112" s="20">
        <f t="shared" si="10"/>
        <v>10.054811839952402</v>
      </c>
      <c r="AI112" s="20">
        <f t="shared" si="11"/>
        <v>26.894555530592378</v>
      </c>
      <c r="AJ112" s="20">
        <f t="shared" si="12"/>
        <v>19.471890612674205</v>
      </c>
      <c r="AK112" s="20">
        <f t="shared" si="13"/>
        <v>16.783140003721854</v>
      </c>
      <c r="AL112" s="20">
        <f>INDEX('[8]July 2017'!$E$10:$AW$87,MATCH($A112,'[8]July 2017'!$A$10:$A$87,0),AL$47)</f>
        <v>180.87</v>
      </c>
      <c r="AM112" s="20">
        <f>INDEX('[8]July 2017'!$E$10:$AW$87,MATCH($A112,'[8]July 2017'!$A$10:$A$87,0),AM$47)</f>
        <v>113.43</v>
      </c>
      <c r="AN112" s="20">
        <f>INDEX('[8]July 2017'!$E$10:$AW$87,MATCH($A112,'[8]July 2017'!$A$10:$A$87,0),AN$47)</f>
        <v>248.91</v>
      </c>
      <c r="AO112" s="20">
        <f>INDEX('[8]July 2017'!$E$10:$AW$87,MATCH($A112,'[8]July 2017'!$A$10:$A$87,0),AO$47)</f>
        <v>125.88</v>
      </c>
      <c r="AP112" s="20">
        <f>INDEX('[8]July 2017'!$E$10:$AW$87,MATCH($A112,'[8]July 2017'!$A$10:$A$87,0),AP$47)</f>
        <v>182.57</v>
      </c>
      <c r="AQ112" s="20">
        <f>INDEX('[8]July 2017'!$E$10:$AW$87,MATCH($A112,'[8]July 2017'!$A$10:$A$87,0),AQ$47)</f>
        <v>268.92</v>
      </c>
      <c r="AR112" s="20">
        <f>INDEX('[8]July 2017'!$E$10:$AW$87,MATCH($A112,'[8]July 2017'!$A$10:$A$87,0),AR$47)</f>
        <v>133.53</v>
      </c>
      <c r="AS112" s="20">
        <f>INDEX('[8]July 2017'!$E$10:$AW$87,MATCH($A112,'[8]July 2017'!$A$10:$A$87,0),AS$47)</f>
        <v>190.15</v>
      </c>
      <c r="AT112" s="20">
        <f>INDEX('[8]July 2017'!$E$10:$AW$87,MATCH($A112,'[8]July 2017'!$A$10:$A$87,0),AT$47)</f>
        <v>161.21</v>
      </c>
    </row>
    <row r="113" spans="1:46" s="3" customFormat="1">
      <c r="A113" s="240">
        <f t="shared" si="4"/>
        <v>41791</v>
      </c>
      <c r="B113" s="20">
        <f>INDEX('[8]July 2017'!$E$10:$AW$87,MATCH($A113,'[8]July 2017'!$A$10:$A$87,0),B$47)/1000000</f>
        <v>2096.32313127</v>
      </c>
      <c r="C113" s="20">
        <f>INDEX('[8]July 2017'!$E$10:$AW$87,MATCH($A113,'[8]July 2017'!$A$10:$A$87,0),C$47)/1000000</f>
        <v>167.95732340999999</v>
      </c>
      <c r="D113" s="20">
        <f>INDEX('[8]July 2017'!$E$10:$AW$87,MATCH($A113,'[8]July 2017'!$A$10:$A$87,0),D$47)/1000000</f>
        <v>833.54652816999999</v>
      </c>
      <c r="E113" s="20">
        <f>INDEX('[8]July 2017'!$E$10:$AW$87,MATCH($A113,'[8]July 2017'!$A$10:$A$87,0),E$47)/1000000</f>
        <v>364.49185122</v>
      </c>
      <c r="F113" s="20">
        <f>INDEX('[8]July 2017'!$E$10:$AW$87,MATCH($A113,'[8]July 2017'!$A$10:$A$87,0),F$47)/1000000</f>
        <v>201.85653866999999</v>
      </c>
      <c r="G113" s="20">
        <f>INDEX('[8]July 2017'!$E$10:$AW$87,MATCH($A113,'[8]July 2017'!$A$10:$A$87,0),G$47)/1000000</f>
        <v>138.97092175</v>
      </c>
      <c r="H113" s="20">
        <f>INDEX('[8]July 2017'!$E$10:$AW$87,MATCH($A113,'[8]July 2017'!$A$10:$A$87,0),H$47)/1000000</f>
        <v>677.70709607000003</v>
      </c>
      <c r="I113" s="20">
        <f>INDEX('[8]July 2017'!$E$10:$AW$87,MATCH($A113,'[8]July 2017'!$A$10:$A$87,0),I$47)/1000000</f>
        <v>697.57534930999998</v>
      </c>
      <c r="J113" s="20">
        <f>INDEX('[8]July 2017'!$E$10:$AW$87,MATCH($A113,'[8]July 2017'!$A$10:$A$87,0),J$47)/1000000</f>
        <v>6822.7530187900002</v>
      </c>
      <c r="K113" s="20">
        <f>INDEX('[8]July 2017'!$E$10:$AW$87,MATCH($A113,'[8]July 2017'!$A$10:$A$87,0),K$47)</f>
        <v>1127148</v>
      </c>
      <c r="L113" s="20">
        <f>INDEX('[8]July 2017'!$E$10:$AW$87,MATCH($A113,'[8]July 2017'!$A$10:$A$87,0),L$47)</f>
        <v>44832</v>
      </c>
      <c r="M113" s="20">
        <f>INDEX('[8]July 2017'!$E$10:$AW$87,MATCH($A113,'[8]July 2017'!$A$10:$A$87,0),M$47)</f>
        <v>234544</v>
      </c>
      <c r="N113" s="20">
        <f>INDEX('[8]July 2017'!$E$10:$AW$87,MATCH($A113,'[8]July 2017'!$A$10:$A$87,0),N$47)</f>
        <v>73476</v>
      </c>
      <c r="O113" s="20">
        <f>INDEX('[8]July 2017'!$E$10:$AW$87,MATCH($A113,'[8]July 2017'!$A$10:$A$87,0),O$47)</f>
        <v>71244</v>
      </c>
      <c r="P113" s="20">
        <f>INDEX('[8]July 2017'!$E$10:$AW$87,MATCH($A113,'[8]July 2017'!$A$10:$A$87,0),P$47)</f>
        <v>50464</v>
      </c>
      <c r="Q113" s="20">
        <f>INDEX('[8]July 2017'!$E$10:$AW$87,MATCH($A113,'[8]July 2017'!$A$10:$A$87,0),Q$47)</f>
        <v>186262</v>
      </c>
      <c r="R113" s="20">
        <f>INDEX('[8]July 2017'!$E$10:$AW$87,MATCH($A113,'[8]July 2017'!$A$10:$A$87,0),R$47)</f>
        <v>191619</v>
      </c>
      <c r="S113" s="20">
        <f>INDEX('[8]July 2017'!$E$10:$AW$87,MATCH($A113,'[8]July 2017'!$A$10:$A$87,0),S$47)</f>
        <v>2504453</v>
      </c>
      <c r="T113" s="20">
        <f>INDEX('[8]July 2017'!$E$10:$AW$87,MATCH($A113,'[8]July 2017'!$A$10:$A$87,0),T$47)</f>
        <v>1859.85</v>
      </c>
      <c r="U113" s="20">
        <f>INDEX('[8]July 2017'!$E$10:$AW$87,MATCH($A113,'[8]July 2017'!$A$10:$A$87,0),U$47)</f>
        <v>3746.41</v>
      </c>
      <c r="V113" s="20">
        <f>INDEX('[8]July 2017'!$E$10:$AW$87,MATCH($A113,'[8]July 2017'!$A$10:$A$87,0),V$47)</f>
        <v>3553.9</v>
      </c>
      <c r="W113" s="20">
        <f>INDEX('[8]July 2017'!$E$10:$AW$87,MATCH($A113,'[8]July 2017'!$A$10:$A$87,0),W$47)</f>
        <v>4960.7</v>
      </c>
      <c r="X113" s="20">
        <f>INDEX('[8]July 2017'!$E$10:$AW$87,MATCH($A113,'[8]July 2017'!$A$10:$A$87,0),X$47)</f>
        <v>2833.32</v>
      </c>
      <c r="Y113" s="20">
        <f>INDEX('[8]July 2017'!$E$10:$AW$87,MATCH($A113,'[8]July 2017'!$A$10:$A$87,0),Y$47)</f>
        <v>2753.87</v>
      </c>
      <c r="Z113" s="20">
        <f>INDEX('[8]July 2017'!$E$10:$AW$87,MATCH($A113,'[8]July 2017'!$A$10:$A$87,0),Z$47)</f>
        <v>3638.47</v>
      </c>
      <c r="AA113" s="20">
        <f>INDEX('[8]July 2017'!$E$10:$AW$87,MATCH($A113,'[8]July 2017'!$A$10:$A$87,0),AA$47)</f>
        <v>3640.43</v>
      </c>
      <c r="AB113" s="20">
        <f>INDEX('[8]July 2017'!$E$10:$AW$87,MATCH($A113,'[8]July 2017'!$A$10:$A$87,0),AB$47)</f>
        <v>2724.25</v>
      </c>
      <c r="AC113" s="20">
        <f>+T113/AL113</f>
        <v>10.742505631606306</v>
      </c>
      <c r="AD113" s="20">
        <f t="shared" ref="AD113:AK113" si="14">+U113/AM113</f>
        <v>34.682558785410109</v>
      </c>
      <c r="AE113" s="20">
        <f t="shared" si="14"/>
        <v>12.796701713956502</v>
      </c>
      <c r="AF113" s="20">
        <f t="shared" si="14"/>
        <v>46.900822539472443</v>
      </c>
      <c r="AG113" s="20">
        <f t="shared" si="14"/>
        <v>15.388442320225939</v>
      </c>
      <c r="AH113" s="20">
        <f t="shared" si="14"/>
        <v>10.279853671282989</v>
      </c>
      <c r="AI113" s="20">
        <f t="shared" si="14"/>
        <v>26.453904318743639</v>
      </c>
      <c r="AJ113" s="20">
        <f t="shared" si="14"/>
        <v>22.275163678639171</v>
      </c>
      <c r="AK113" s="20">
        <f t="shared" si="14"/>
        <v>17.737157367016081</v>
      </c>
      <c r="AL113" s="20">
        <f>INDEX('[8]July 2017'!$E$10:$AW$87,MATCH($A113,'[8]July 2017'!$A$10:$A$87,0),AL$47)</f>
        <v>173.13</v>
      </c>
      <c r="AM113" s="20">
        <f>INDEX('[8]July 2017'!$E$10:$AW$87,MATCH($A113,'[8]July 2017'!$A$10:$A$87,0),AM$47)</f>
        <v>108.02</v>
      </c>
      <c r="AN113" s="20">
        <f>INDEX('[8]July 2017'!$E$10:$AW$87,MATCH($A113,'[8]July 2017'!$A$10:$A$87,0),AN$47)</f>
        <v>277.72000000000003</v>
      </c>
      <c r="AO113" s="20">
        <f>INDEX('[8]July 2017'!$E$10:$AW$87,MATCH($A113,'[8]July 2017'!$A$10:$A$87,0),AO$47)</f>
        <v>105.77</v>
      </c>
      <c r="AP113" s="20">
        <f>INDEX('[8]July 2017'!$E$10:$AW$87,MATCH($A113,'[8]July 2017'!$A$10:$A$87,0),AP$47)</f>
        <v>184.12</v>
      </c>
      <c r="AQ113" s="20">
        <f>INDEX('[8]July 2017'!$E$10:$AW$87,MATCH($A113,'[8]July 2017'!$A$10:$A$87,0),AQ$47)</f>
        <v>267.89</v>
      </c>
      <c r="AR113" s="20">
        <f>INDEX('[8]July 2017'!$E$10:$AW$87,MATCH($A113,'[8]July 2017'!$A$10:$A$87,0),AR$47)</f>
        <v>137.54</v>
      </c>
      <c r="AS113" s="20">
        <f>INDEX('[8]July 2017'!$E$10:$AW$87,MATCH($A113,'[8]July 2017'!$A$10:$A$87,0),AS$47)</f>
        <v>163.43</v>
      </c>
      <c r="AT113" s="20">
        <f>INDEX('[8]July 2017'!$E$10:$AW$87,MATCH($A113,'[8]July 2017'!$A$10:$A$87,0),AT$47)</f>
        <v>153.59</v>
      </c>
    </row>
    <row r="114" spans="1:46" s="3" customFormat="1">
      <c r="A114" s="21">
        <f t="shared" ref="A114:A123" si="15">+EDATE(A115,-3)</f>
        <v>41883</v>
      </c>
      <c r="B114" s="20">
        <f>INDEX('[8]July 2017'!$E$10:$AW$87,MATCH($A114,'[8]July 2017'!$A$10:$A$87,0),B$47)/1000000</f>
        <v>1965.7664729600001</v>
      </c>
      <c r="C114" s="20">
        <f>INDEX('[8]July 2017'!$E$10:$AW$87,MATCH($A114,'[8]July 2017'!$A$10:$A$87,0),C$47)/1000000</f>
        <v>169.71254206999998</v>
      </c>
      <c r="D114" s="20">
        <f>INDEX('[8]July 2017'!$E$10:$AW$87,MATCH($A114,'[8]July 2017'!$A$10:$A$87,0),D$47)/1000000</f>
        <v>869.53261819000011</v>
      </c>
      <c r="E114" s="20">
        <f>INDEX('[8]July 2017'!$E$10:$AW$87,MATCH($A114,'[8]July 2017'!$A$10:$A$87,0),E$47)/1000000</f>
        <v>374.66281507999997</v>
      </c>
      <c r="F114" s="20">
        <f>INDEX('[8]July 2017'!$E$10:$AW$87,MATCH($A114,'[8]July 2017'!$A$10:$A$87,0),F$47)/1000000</f>
        <v>205.54297919000001</v>
      </c>
      <c r="G114" s="20">
        <f>INDEX('[8]July 2017'!$E$10:$AW$87,MATCH($A114,'[8]July 2017'!$A$10:$A$87,0),G$47)/1000000</f>
        <v>144.15175086000002</v>
      </c>
      <c r="H114" s="20">
        <f>INDEX('[8]July 2017'!$E$10:$AW$87,MATCH($A114,'[8]July 2017'!$A$10:$A$87,0),H$47)/1000000</f>
        <v>720.05451951999999</v>
      </c>
      <c r="I114" s="20">
        <f>INDEX('[8]July 2017'!$E$10:$AW$87,MATCH($A114,'[8]July 2017'!$A$10:$A$87,0),I$47)/1000000</f>
        <v>673.61406770000008</v>
      </c>
      <c r="J114" s="20">
        <f>INDEX('[8]July 2017'!$E$10:$AW$87,MATCH($A114,'[8]July 2017'!$A$10:$A$87,0),J$47)/1000000</f>
        <v>6824.2333834799992</v>
      </c>
      <c r="K114" s="20">
        <f>INDEX('[8]July 2017'!$E$10:$AW$87,MATCH($A114,'[8]July 2017'!$A$10:$A$87,0),K$47)</f>
        <v>1132416</v>
      </c>
      <c r="L114" s="20">
        <f>INDEX('[8]July 2017'!$E$10:$AW$87,MATCH($A114,'[8]July 2017'!$A$10:$A$87,0),L$47)</f>
        <v>45057</v>
      </c>
      <c r="M114" s="20">
        <f>INDEX('[8]July 2017'!$E$10:$AW$87,MATCH($A114,'[8]July 2017'!$A$10:$A$87,0),M$47)</f>
        <v>232060</v>
      </c>
      <c r="N114" s="20">
        <f>INDEX('[8]July 2017'!$E$10:$AW$87,MATCH($A114,'[8]July 2017'!$A$10:$A$87,0),N$47)</f>
        <v>74609</v>
      </c>
      <c r="O114" s="20">
        <f>INDEX('[8]July 2017'!$E$10:$AW$87,MATCH($A114,'[8]July 2017'!$A$10:$A$87,0),O$47)</f>
        <v>72895</v>
      </c>
      <c r="P114" s="20">
        <f>INDEX('[8]July 2017'!$E$10:$AW$87,MATCH($A114,'[8]July 2017'!$A$10:$A$87,0),P$47)</f>
        <v>50727</v>
      </c>
      <c r="Q114" s="20">
        <f>INDEX('[8]July 2017'!$E$10:$AW$87,MATCH($A114,'[8]July 2017'!$A$10:$A$87,0),Q$47)</f>
        <v>186458</v>
      </c>
      <c r="R114" s="20">
        <f>INDEX('[8]July 2017'!$E$10:$AW$87,MATCH($A114,'[8]July 2017'!$A$10:$A$87,0),R$47)</f>
        <v>192473</v>
      </c>
      <c r="S114" s="20">
        <f>INDEX('[8]July 2017'!$E$10:$AW$87,MATCH($A114,'[8]July 2017'!$A$10:$A$87,0),S$47)</f>
        <v>2515057</v>
      </c>
      <c r="T114" s="20">
        <f>INDEX('[8]July 2017'!$E$10:$AW$87,MATCH($A114,'[8]July 2017'!$A$10:$A$87,0),T$47)</f>
        <v>1735.9</v>
      </c>
      <c r="U114" s="20">
        <f>INDEX('[8]July 2017'!$E$10:$AW$87,MATCH($A114,'[8]July 2017'!$A$10:$A$87,0),U$47)</f>
        <v>3766.6</v>
      </c>
      <c r="V114" s="20">
        <f>INDEX('[8]July 2017'!$E$10:$AW$87,MATCH($A114,'[8]July 2017'!$A$10:$A$87,0),V$47)</f>
        <v>3747.02</v>
      </c>
      <c r="W114" s="20">
        <f>INDEX('[8]July 2017'!$E$10:$AW$87,MATCH($A114,'[8]July 2017'!$A$10:$A$87,0),W$47)</f>
        <v>5021.6899999999996</v>
      </c>
      <c r="X114" s="20">
        <f>INDEX('[8]July 2017'!$E$10:$AW$87,MATCH($A114,'[8]July 2017'!$A$10:$A$87,0),X$47)</f>
        <v>2819.73</v>
      </c>
      <c r="Y114" s="20">
        <f>INDEX('[8]July 2017'!$E$10:$AW$87,MATCH($A114,'[8]July 2017'!$A$10:$A$87,0),Y$47)</f>
        <v>2841.69</v>
      </c>
      <c r="Z114" s="20">
        <f>INDEX('[8]July 2017'!$E$10:$AW$87,MATCH($A114,'[8]July 2017'!$A$10:$A$87,0),Z$47)</f>
        <v>3861.75</v>
      </c>
      <c r="AA114" s="20">
        <f>INDEX('[8]July 2017'!$E$10:$AW$87,MATCH($A114,'[8]July 2017'!$A$10:$A$87,0),AA$47)</f>
        <v>3499.79</v>
      </c>
      <c r="AB114" s="20">
        <f>INDEX('[8]July 2017'!$E$10:$AW$87,MATCH($A114,'[8]July 2017'!$A$10:$A$87,0),AB$47)</f>
        <v>2713.35</v>
      </c>
      <c r="AC114" s="20">
        <f t="shared" ref="AC114:AC121" si="16">+T114/AL114</f>
        <v>10.237673979712197</v>
      </c>
      <c r="AD114" s="20">
        <f t="shared" ref="AD114:AD121" si="17">+U114/AM114</f>
        <v>31.780290246371919</v>
      </c>
      <c r="AE114" s="20">
        <f t="shared" ref="AE114:AE121" si="18">+V114/AN114</f>
        <v>13.094143136706736</v>
      </c>
      <c r="AF114" s="20">
        <f t="shared" ref="AF114:AF121" si="19">+W114/AO114</f>
        <v>48.546887084300074</v>
      </c>
      <c r="AG114" s="20">
        <f t="shared" ref="AG114:AG121" si="20">+X114/AP114</f>
        <v>17.505152719145766</v>
      </c>
      <c r="AH114" s="20">
        <f t="shared" ref="AH114:AH121" si="21">+Y114/AQ114</f>
        <v>11.064909274978584</v>
      </c>
      <c r="AI114" s="20">
        <f t="shared" ref="AI114:AI121" si="22">+Z114/AR114</f>
        <v>27.199253415974084</v>
      </c>
      <c r="AJ114" s="20">
        <f t="shared" ref="AJ114:AJ121" si="23">+AA114/AS114</f>
        <v>22.090450041027584</v>
      </c>
      <c r="AK114" s="20">
        <f t="shared" ref="AK114:AK121" si="24">+AB114/AT114</f>
        <v>18.006171610591281</v>
      </c>
      <c r="AL114" s="20">
        <f>INDEX('[8]July 2017'!$E$10:$AW$87,MATCH($A114,'[8]July 2017'!$A$10:$A$87,0),AL$47)</f>
        <v>169.56</v>
      </c>
      <c r="AM114" s="20">
        <f>INDEX('[8]July 2017'!$E$10:$AW$87,MATCH($A114,'[8]July 2017'!$A$10:$A$87,0),AM$47)</f>
        <v>118.52</v>
      </c>
      <c r="AN114" s="20">
        <f>INDEX('[8]July 2017'!$E$10:$AW$87,MATCH($A114,'[8]July 2017'!$A$10:$A$87,0),AN$47)</f>
        <v>286.16000000000003</v>
      </c>
      <c r="AO114" s="20">
        <f>INDEX('[8]July 2017'!$E$10:$AW$87,MATCH($A114,'[8]July 2017'!$A$10:$A$87,0),AO$47)</f>
        <v>103.44</v>
      </c>
      <c r="AP114" s="20">
        <f>INDEX('[8]July 2017'!$E$10:$AW$87,MATCH($A114,'[8]July 2017'!$A$10:$A$87,0),AP$47)</f>
        <v>161.08000000000001</v>
      </c>
      <c r="AQ114" s="20">
        <f>INDEX('[8]July 2017'!$E$10:$AW$87,MATCH($A114,'[8]July 2017'!$A$10:$A$87,0),AQ$47)</f>
        <v>256.82</v>
      </c>
      <c r="AR114" s="20">
        <f>INDEX('[8]July 2017'!$E$10:$AW$87,MATCH($A114,'[8]July 2017'!$A$10:$A$87,0),AR$47)</f>
        <v>141.97999999999999</v>
      </c>
      <c r="AS114" s="20">
        <f>INDEX('[8]July 2017'!$E$10:$AW$87,MATCH($A114,'[8]July 2017'!$A$10:$A$87,0),AS$47)</f>
        <v>158.43</v>
      </c>
      <c r="AT114" s="20">
        <f>INDEX('[8]July 2017'!$E$10:$AW$87,MATCH($A114,'[8]July 2017'!$A$10:$A$87,0),AT$47)</f>
        <v>150.69</v>
      </c>
    </row>
    <row r="115" spans="1:46">
      <c r="A115" s="21">
        <f t="shared" si="15"/>
        <v>41974</v>
      </c>
      <c r="B115" s="20">
        <f>INDEX('[8]July 2017'!$E$10:$AW$87,MATCH($A115,'[8]July 2017'!$A$10:$A$87,0),B$47)/1000000</f>
        <v>2044.1700030699999</v>
      </c>
      <c r="C115" s="20">
        <f>INDEX('[8]July 2017'!$E$10:$AW$87,MATCH($A115,'[8]July 2017'!$A$10:$A$87,0),C$47)/1000000</f>
        <v>191.28868602</v>
      </c>
      <c r="D115" s="20">
        <f>INDEX('[8]July 2017'!$E$10:$AW$87,MATCH($A115,'[8]July 2017'!$A$10:$A$87,0),D$47)/1000000</f>
        <v>1025.3216357399999</v>
      </c>
      <c r="E115" s="20">
        <f>INDEX('[8]July 2017'!$E$10:$AW$87,MATCH($A115,'[8]July 2017'!$A$10:$A$87,0),E$47)/1000000</f>
        <v>407.91929923999999</v>
      </c>
      <c r="F115" s="20">
        <f>INDEX('[8]July 2017'!$E$10:$AW$87,MATCH($A115,'[8]July 2017'!$A$10:$A$87,0),F$47)/1000000</f>
        <v>199.35197336000002</v>
      </c>
      <c r="G115" s="20">
        <f>INDEX('[8]July 2017'!$E$10:$AW$87,MATCH($A115,'[8]July 2017'!$A$10:$A$87,0),G$47)/1000000</f>
        <v>145.44533871000002</v>
      </c>
      <c r="H115" s="20">
        <f>INDEX('[8]July 2017'!$E$10:$AW$87,MATCH($A115,'[8]July 2017'!$A$10:$A$87,0),H$47)/1000000</f>
        <v>784.12924972000008</v>
      </c>
      <c r="I115" s="20">
        <f>INDEX('[8]July 2017'!$E$10:$AW$87,MATCH($A115,'[8]July 2017'!$A$10:$A$87,0),I$47)/1000000</f>
        <v>762.49222324000004</v>
      </c>
      <c r="J115" s="20">
        <f>INDEX('[8]July 2017'!$E$10:$AW$87,MATCH($A115,'[8]July 2017'!$A$10:$A$87,0),J$47)/1000000</f>
        <v>7388.1716203999995</v>
      </c>
      <c r="K115" s="20">
        <f>INDEX('[8]July 2017'!$E$10:$AW$87,MATCH($A115,'[8]July 2017'!$A$10:$A$87,0),K$47)</f>
        <v>1143098</v>
      </c>
      <c r="L115" s="20">
        <f>INDEX('[8]July 2017'!$E$10:$AW$87,MATCH($A115,'[8]July 2017'!$A$10:$A$87,0),L$47)</f>
        <v>44495</v>
      </c>
      <c r="M115" s="20">
        <f>INDEX('[8]July 2017'!$E$10:$AW$87,MATCH($A115,'[8]July 2017'!$A$10:$A$87,0),M$47)</f>
        <v>253473</v>
      </c>
      <c r="N115" s="20">
        <f>INDEX('[8]July 2017'!$E$10:$AW$87,MATCH($A115,'[8]July 2017'!$A$10:$A$87,0),N$47)</f>
        <v>75231</v>
      </c>
      <c r="O115" s="20">
        <f>INDEX('[8]July 2017'!$E$10:$AW$87,MATCH($A115,'[8]July 2017'!$A$10:$A$87,0),O$47)</f>
        <v>74879</v>
      </c>
      <c r="P115" s="20">
        <f>INDEX('[8]July 2017'!$E$10:$AW$87,MATCH($A115,'[8]July 2017'!$A$10:$A$87,0),P$47)</f>
        <v>51188</v>
      </c>
      <c r="Q115" s="20">
        <f>INDEX('[8]July 2017'!$E$10:$AW$87,MATCH($A115,'[8]July 2017'!$A$10:$A$87,0),Q$47)</f>
        <v>188105</v>
      </c>
      <c r="R115" s="20">
        <f>INDEX('[8]July 2017'!$E$10:$AW$87,MATCH($A115,'[8]July 2017'!$A$10:$A$87,0),R$47)</f>
        <v>198532</v>
      </c>
      <c r="S115" s="20">
        <f>INDEX('[8]July 2017'!$E$10:$AW$87,MATCH($A115,'[8]July 2017'!$A$10:$A$87,0),S$47)</f>
        <v>2566239</v>
      </c>
      <c r="T115" s="20">
        <f>INDEX('[8]July 2017'!$E$10:$AW$87,MATCH($A115,'[8]July 2017'!$A$10:$A$87,0),T$47)</f>
        <v>1788.27</v>
      </c>
      <c r="U115" s="20">
        <f>INDEX('[8]July 2017'!$E$10:$AW$87,MATCH($A115,'[8]July 2017'!$A$10:$A$87,0),U$47)</f>
        <v>4299.07</v>
      </c>
      <c r="V115" s="20">
        <f>INDEX('[8]July 2017'!$E$10:$AW$87,MATCH($A115,'[8]July 2017'!$A$10:$A$87,0),V$47)</f>
        <v>4045.09</v>
      </c>
      <c r="W115" s="20">
        <f>INDEX('[8]July 2017'!$E$10:$AW$87,MATCH($A115,'[8]July 2017'!$A$10:$A$87,0),W$47)</f>
        <v>5422.21</v>
      </c>
      <c r="X115" s="20">
        <f>INDEX('[8]July 2017'!$E$10:$AW$87,MATCH($A115,'[8]July 2017'!$A$10:$A$87,0),X$47)</f>
        <v>2662.33</v>
      </c>
      <c r="Y115" s="20">
        <f>INDEX('[8]July 2017'!$E$10:$AW$87,MATCH($A115,'[8]July 2017'!$A$10:$A$87,0),Y$47)</f>
        <v>2841.39</v>
      </c>
      <c r="Z115" s="20">
        <f>INDEX('[8]July 2017'!$E$10:$AW$87,MATCH($A115,'[8]July 2017'!$A$10:$A$87,0),Z$47)</f>
        <v>4168.57</v>
      </c>
      <c r="AA115" s="20">
        <f>INDEX('[8]July 2017'!$E$10:$AW$87,MATCH($A115,'[8]July 2017'!$A$10:$A$87,0),AA$47)</f>
        <v>3840.64</v>
      </c>
      <c r="AB115" s="20">
        <f>INDEX('[8]July 2017'!$E$10:$AW$87,MATCH($A115,'[8]July 2017'!$A$10:$A$87,0),AB$47)</f>
        <v>2878.99</v>
      </c>
      <c r="AC115" s="20">
        <f t="shared" si="16"/>
        <v>10.509344146685473</v>
      </c>
      <c r="AD115" s="20">
        <f t="shared" si="17"/>
        <v>34.664328334139654</v>
      </c>
      <c r="AE115" s="20">
        <f t="shared" si="18"/>
        <v>13.261285775169657</v>
      </c>
      <c r="AF115" s="20">
        <f t="shared" si="19"/>
        <v>51.249621928166356</v>
      </c>
      <c r="AG115" s="20">
        <f t="shared" si="20"/>
        <v>17.752417150096687</v>
      </c>
      <c r="AH115" s="20">
        <f t="shared" si="21"/>
        <v>11.074521573059984</v>
      </c>
      <c r="AI115" s="20">
        <f t="shared" si="22"/>
        <v>29.226460071513706</v>
      </c>
      <c r="AJ115" s="20">
        <f t="shared" si="23"/>
        <v>20.867372996468347</v>
      </c>
      <c r="AK115" s="20">
        <f t="shared" si="24"/>
        <v>18.062550975594455</v>
      </c>
      <c r="AL115" s="20">
        <f>INDEX('[8]July 2017'!$E$10:$AW$87,MATCH($A115,'[8]July 2017'!$A$10:$A$87,0),AL$47)</f>
        <v>170.16</v>
      </c>
      <c r="AM115" s="20">
        <f>INDEX('[8]July 2017'!$E$10:$AW$87,MATCH($A115,'[8]July 2017'!$A$10:$A$87,0),AM$47)</f>
        <v>124.02</v>
      </c>
      <c r="AN115" s="20">
        <f>INDEX('[8]July 2017'!$E$10:$AW$87,MATCH($A115,'[8]July 2017'!$A$10:$A$87,0),AN$47)</f>
        <v>305.02999999999997</v>
      </c>
      <c r="AO115" s="20">
        <f>INDEX('[8]July 2017'!$E$10:$AW$87,MATCH($A115,'[8]July 2017'!$A$10:$A$87,0),AO$47)</f>
        <v>105.8</v>
      </c>
      <c r="AP115" s="20">
        <f>INDEX('[8]July 2017'!$E$10:$AW$87,MATCH($A115,'[8]July 2017'!$A$10:$A$87,0),AP$47)</f>
        <v>149.97</v>
      </c>
      <c r="AQ115" s="20">
        <f>INDEX('[8]July 2017'!$E$10:$AW$87,MATCH($A115,'[8]July 2017'!$A$10:$A$87,0),AQ$47)</f>
        <v>256.57</v>
      </c>
      <c r="AR115" s="20">
        <f>INDEX('[8]July 2017'!$E$10:$AW$87,MATCH($A115,'[8]July 2017'!$A$10:$A$87,0),AR$47)</f>
        <v>142.63</v>
      </c>
      <c r="AS115" s="20">
        <f>INDEX('[8]July 2017'!$E$10:$AW$87,MATCH($A115,'[8]July 2017'!$A$10:$A$87,0),AS$47)</f>
        <v>184.05</v>
      </c>
      <c r="AT115" s="20">
        <f>INDEX('[8]July 2017'!$E$10:$AW$87,MATCH($A115,'[8]July 2017'!$A$10:$A$87,0),AT$47)</f>
        <v>159.38999999999999</v>
      </c>
    </row>
    <row r="116" spans="1:46">
      <c r="A116" s="21">
        <f t="shared" si="15"/>
        <v>42064</v>
      </c>
      <c r="B116" s="20">
        <f>INDEX('[8]July 2017'!$E$10:$AW$87,MATCH($A116,'[8]July 2017'!$A$10:$A$87,0),B$47)/1000000</f>
        <v>2191.0161652600004</v>
      </c>
      <c r="C116" s="20">
        <f>INDEX('[8]July 2017'!$E$10:$AW$87,MATCH($A116,'[8]July 2017'!$A$10:$A$87,0),C$47)/1000000</f>
        <v>205.39686599000001</v>
      </c>
      <c r="D116" s="20">
        <f>INDEX('[8]July 2017'!$E$10:$AW$87,MATCH($A116,'[8]July 2017'!$A$10:$A$87,0),D$47)/1000000</f>
        <v>1242.70026583</v>
      </c>
      <c r="E116" s="20">
        <f>INDEX('[8]July 2017'!$E$10:$AW$87,MATCH($A116,'[8]July 2017'!$A$10:$A$87,0),E$47)/1000000</f>
        <v>453.12977382999998</v>
      </c>
      <c r="F116" s="20">
        <f>INDEX('[8]July 2017'!$E$10:$AW$87,MATCH($A116,'[8]July 2017'!$A$10:$A$87,0),F$47)/1000000</f>
        <v>191.22083769999998</v>
      </c>
      <c r="G116" s="20">
        <f>INDEX('[8]July 2017'!$E$10:$AW$87,MATCH($A116,'[8]July 2017'!$A$10:$A$87,0),G$47)/1000000</f>
        <v>142.26482824000001</v>
      </c>
      <c r="H116" s="20">
        <f>INDEX('[8]July 2017'!$E$10:$AW$87,MATCH($A116,'[8]July 2017'!$A$10:$A$87,0),H$47)/1000000</f>
        <v>919.50980595999999</v>
      </c>
      <c r="I116" s="20">
        <f>INDEX('[8]July 2017'!$E$10:$AW$87,MATCH($A116,'[8]July 2017'!$A$10:$A$87,0),I$47)/1000000</f>
        <v>800.65448276999996</v>
      </c>
      <c r="J116" s="20">
        <f>INDEX('[8]July 2017'!$E$10:$AW$87,MATCH($A116,'[8]July 2017'!$A$10:$A$87,0),J$47)/1000000</f>
        <v>8154.7684573300003</v>
      </c>
      <c r="K116" s="20">
        <f>INDEX('[8]July 2017'!$E$10:$AW$87,MATCH($A116,'[8]July 2017'!$A$10:$A$87,0),K$47)</f>
        <v>1162136</v>
      </c>
      <c r="L116" s="20">
        <f>INDEX('[8]July 2017'!$E$10:$AW$87,MATCH($A116,'[8]July 2017'!$A$10:$A$87,0),L$47)</f>
        <v>44794</v>
      </c>
      <c r="M116" s="20">
        <f>INDEX('[8]July 2017'!$E$10:$AW$87,MATCH($A116,'[8]July 2017'!$A$10:$A$87,0),M$47)</f>
        <v>276633</v>
      </c>
      <c r="N116" s="20">
        <f>INDEX('[8]July 2017'!$E$10:$AW$87,MATCH($A116,'[8]July 2017'!$A$10:$A$87,0),N$47)</f>
        <v>77847</v>
      </c>
      <c r="O116" s="20">
        <f>INDEX('[8]July 2017'!$E$10:$AW$87,MATCH($A116,'[8]July 2017'!$A$10:$A$87,0),O$47)</f>
        <v>77175</v>
      </c>
      <c r="P116" s="20">
        <f>INDEX('[8]July 2017'!$E$10:$AW$87,MATCH($A116,'[8]July 2017'!$A$10:$A$87,0),P$47)</f>
        <v>53427</v>
      </c>
      <c r="Q116" s="20">
        <f>INDEX('[8]July 2017'!$E$10:$AW$87,MATCH($A116,'[8]July 2017'!$A$10:$A$87,0),Q$47)</f>
        <v>191888</v>
      </c>
      <c r="R116" s="20">
        <f>INDEX('[8]July 2017'!$E$10:$AW$87,MATCH($A116,'[8]July 2017'!$A$10:$A$87,0),R$47)</f>
        <v>206704</v>
      </c>
      <c r="S116" s="20">
        <f>INDEX('[8]July 2017'!$E$10:$AW$87,MATCH($A116,'[8]July 2017'!$A$10:$A$87,0),S$47)</f>
        <v>2644890</v>
      </c>
      <c r="T116" s="20">
        <f>INDEX('[8]July 2017'!$E$10:$AW$87,MATCH($A116,'[8]July 2017'!$A$10:$A$87,0),T$47)</f>
        <v>1885.34</v>
      </c>
      <c r="U116" s="20">
        <f>INDEX('[8]July 2017'!$E$10:$AW$87,MATCH($A116,'[8]July 2017'!$A$10:$A$87,0),U$47)</f>
        <v>4585.37</v>
      </c>
      <c r="V116" s="20">
        <f>INDEX('[8]July 2017'!$E$10:$AW$87,MATCH($A116,'[8]July 2017'!$A$10:$A$87,0),V$47)</f>
        <v>4492.24</v>
      </c>
      <c r="W116" s="20">
        <f>INDEX('[8]July 2017'!$E$10:$AW$87,MATCH($A116,'[8]July 2017'!$A$10:$A$87,0),W$47)</f>
        <v>5820.77</v>
      </c>
      <c r="X116" s="20">
        <f>INDEX('[8]July 2017'!$E$10:$AW$87,MATCH($A116,'[8]July 2017'!$A$10:$A$87,0),X$47)</f>
        <v>2477.75</v>
      </c>
      <c r="Y116" s="20">
        <f>INDEX('[8]July 2017'!$E$10:$AW$87,MATCH($A116,'[8]July 2017'!$A$10:$A$87,0),Y$47)</f>
        <v>2662.8</v>
      </c>
      <c r="Z116" s="20">
        <f>INDEX('[8]July 2017'!$E$10:$AW$87,MATCH($A116,'[8]July 2017'!$A$10:$A$87,0),Z$47)</f>
        <v>4791.8999999999996</v>
      </c>
      <c r="AA116" s="20">
        <f>INDEX('[8]July 2017'!$E$10:$AW$87,MATCH($A116,'[8]July 2017'!$A$10:$A$87,0),AA$47)</f>
        <v>3873.44</v>
      </c>
      <c r="AB116" s="20">
        <f>INDEX('[8]July 2017'!$E$10:$AW$87,MATCH($A116,'[8]July 2017'!$A$10:$A$87,0),AB$47)</f>
        <v>3083.22</v>
      </c>
      <c r="AC116" s="20">
        <f t="shared" si="16"/>
        <v>10.627621195039458</v>
      </c>
      <c r="AD116" s="20">
        <f t="shared" si="17"/>
        <v>32.309540586245774</v>
      </c>
      <c r="AE116" s="20">
        <f t="shared" si="18"/>
        <v>11.228634988876946</v>
      </c>
      <c r="AF116" s="20">
        <f t="shared" si="19"/>
        <v>51.920167692444927</v>
      </c>
      <c r="AG116" s="20">
        <f t="shared" si="20"/>
        <v>16.529352901934622</v>
      </c>
      <c r="AH116" s="20">
        <f t="shared" si="21"/>
        <v>11.157294896505491</v>
      </c>
      <c r="AI116" s="20">
        <f t="shared" si="22"/>
        <v>29.176205552849485</v>
      </c>
      <c r="AJ116" s="20">
        <f t="shared" si="23"/>
        <v>19.766482955705246</v>
      </c>
      <c r="AK116" s="20">
        <f t="shared" si="24"/>
        <v>18.008410723672682</v>
      </c>
      <c r="AL116" s="20">
        <f>INDEX('[8]July 2017'!$E$10:$AW$87,MATCH($A116,'[8]July 2017'!$A$10:$A$87,0),AL$47)</f>
        <v>177.4</v>
      </c>
      <c r="AM116" s="20">
        <f>INDEX('[8]July 2017'!$E$10:$AW$87,MATCH($A116,'[8]July 2017'!$A$10:$A$87,0),AM$47)</f>
        <v>141.91999999999999</v>
      </c>
      <c r="AN116" s="20">
        <f>INDEX('[8]July 2017'!$E$10:$AW$87,MATCH($A116,'[8]July 2017'!$A$10:$A$87,0),AN$47)</f>
        <v>400.07</v>
      </c>
      <c r="AO116" s="20">
        <f>INDEX('[8]July 2017'!$E$10:$AW$87,MATCH($A116,'[8]July 2017'!$A$10:$A$87,0),AO$47)</f>
        <v>112.11</v>
      </c>
      <c r="AP116" s="20">
        <f>INDEX('[8]July 2017'!$E$10:$AW$87,MATCH($A116,'[8]July 2017'!$A$10:$A$87,0),AP$47)</f>
        <v>149.9</v>
      </c>
      <c r="AQ116" s="20">
        <f>INDEX('[8]July 2017'!$E$10:$AW$87,MATCH($A116,'[8]July 2017'!$A$10:$A$87,0),AQ$47)</f>
        <v>238.66</v>
      </c>
      <c r="AR116" s="20">
        <f>INDEX('[8]July 2017'!$E$10:$AW$87,MATCH($A116,'[8]July 2017'!$A$10:$A$87,0),AR$47)</f>
        <v>164.24</v>
      </c>
      <c r="AS116" s="20">
        <f>INDEX('[8]July 2017'!$E$10:$AW$87,MATCH($A116,'[8]July 2017'!$A$10:$A$87,0),AS$47)</f>
        <v>195.96</v>
      </c>
      <c r="AT116" s="20">
        <f>INDEX('[8]July 2017'!$E$10:$AW$87,MATCH($A116,'[8]July 2017'!$A$10:$A$87,0),AT$47)</f>
        <v>171.21</v>
      </c>
    </row>
    <row r="117" spans="1:46">
      <c r="A117" s="21">
        <f t="shared" si="15"/>
        <v>42156</v>
      </c>
      <c r="B117" s="20">
        <f>INDEX('[8]July 2017'!$E$10:$AW$87,MATCH($A117,'[8]July 2017'!$A$10:$A$87,0),B$47)/1000000</f>
        <v>2294.7734473800001</v>
      </c>
      <c r="C117" s="20">
        <f>INDEX('[8]July 2017'!$E$10:$AW$87,MATCH($A117,'[8]July 2017'!$A$10:$A$87,0),C$47)/1000000</f>
        <v>222.96789826</v>
      </c>
      <c r="D117" s="20">
        <f>INDEX('[8]July 2017'!$E$10:$AW$87,MATCH($A117,'[8]July 2017'!$A$10:$A$87,0),D$47)/1000000</f>
        <v>1344.06013186</v>
      </c>
      <c r="E117" s="20">
        <f>INDEX('[8]July 2017'!$E$10:$AW$87,MATCH($A117,'[8]July 2017'!$A$10:$A$87,0),E$47)/1000000</f>
        <v>481.96268433</v>
      </c>
      <c r="F117" s="20">
        <f>INDEX('[8]July 2017'!$E$10:$AW$87,MATCH($A117,'[8]July 2017'!$A$10:$A$87,0),F$47)/1000000</f>
        <v>183.16815296999999</v>
      </c>
      <c r="G117" s="20">
        <f>INDEX('[8]July 2017'!$E$10:$AW$87,MATCH($A117,'[8]July 2017'!$A$10:$A$87,0),G$47)/1000000</f>
        <v>152.62280443</v>
      </c>
      <c r="H117" s="20">
        <f>INDEX('[8]July 2017'!$E$10:$AW$87,MATCH($A117,'[8]July 2017'!$A$10:$A$87,0),H$47)/1000000</f>
        <v>989.05151267999997</v>
      </c>
      <c r="I117" s="20">
        <f>INDEX('[8]July 2017'!$E$10:$AW$87,MATCH($A117,'[8]July 2017'!$A$10:$A$87,0),I$47)/1000000</f>
        <v>966.57784773000003</v>
      </c>
      <c r="J117" s="20">
        <f>INDEX('[8]July 2017'!$E$10:$AW$87,MATCH($A117,'[8]July 2017'!$A$10:$A$87,0),J$47)/1000000</f>
        <v>8733.724328459999</v>
      </c>
      <c r="K117" s="20">
        <f>INDEX('[8]July 2017'!$E$10:$AW$87,MATCH($A117,'[8]July 2017'!$A$10:$A$87,0),K$47)</f>
        <v>1175997</v>
      </c>
      <c r="L117" s="20">
        <f>INDEX('[8]July 2017'!$E$10:$AW$87,MATCH($A117,'[8]July 2017'!$A$10:$A$87,0),L$47)</f>
        <v>46799</v>
      </c>
      <c r="M117" s="20">
        <f>INDEX('[8]July 2017'!$E$10:$AW$87,MATCH($A117,'[8]July 2017'!$A$10:$A$87,0),M$47)</f>
        <v>294925</v>
      </c>
      <c r="N117" s="20">
        <f>INDEX('[8]July 2017'!$E$10:$AW$87,MATCH($A117,'[8]July 2017'!$A$10:$A$87,0),N$47)</f>
        <v>79435</v>
      </c>
      <c r="O117" s="20">
        <f>INDEX('[8]July 2017'!$E$10:$AW$87,MATCH($A117,'[8]July 2017'!$A$10:$A$87,0),O$47)</f>
        <v>78032</v>
      </c>
      <c r="P117" s="20">
        <f>INDEX('[8]July 2017'!$E$10:$AW$87,MATCH($A117,'[8]July 2017'!$A$10:$A$87,0),P$47)</f>
        <v>54892</v>
      </c>
      <c r="Q117" s="20">
        <f>INDEX('[8]July 2017'!$E$10:$AW$87,MATCH($A117,'[8]July 2017'!$A$10:$A$87,0),Q$47)</f>
        <v>192447</v>
      </c>
      <c r="R117" s="20">
        <f>INDEX('[8]July 2017'!$E$10:$AW$87,MATCH($A117,'[8]July 2017'!$A$10:$A$87,0),R$47)</f>
        <v>212317</v>
      </c>
      <c r="S117" s="20">
        <f>INDEX('[8]July 2017'!$E$10:$AW$87,MATCH($A117,'[8]July 2017'!$A$10:$A$87,0),S$47)</f>
        <v>2699355</v>
      </c>
      <c r="T117" s="20">
        <f>INDEX('[8]July 2017'!$E$10:$AW$87,MATCH($A117,'[8]July 2017'!$A$10:$A$87,0),T$47)</f>
        <v>1951.34</v>
      </c>
      <c r="U117" s="20">
        <f>INDEX('[8]July 2017'!$E$10:$AW$87,MATCH($A117,'[8]July 2017'!$A$10:$A$87,0),U$47)</f>
        <v>4764.3500000000004</v>
      </c>
      <c r="V117" s="20">
        <f>INDEX('[8]July 2017'!$E$10:$AW$87,MATCH($A117,'[8]July 2017'!$A$10:$A$87,0),V$47)</f>
        <v>4557.29</v>
      </c>
      <c r="W117" s="20">
        <f>INDEX('[8]July 2017'!$E$10:$AW$87,MATCH($A117,'[8]July 2017'!$A$10:$A$87,0),W$47)</f>
        <v>6067.41</v>
      </c>
      <c r="X117" s="20">
        <f>INDEX('[8]July 2017'!$E$10:$AW$87,MATCH($A117,'[8]July 2017'!$A$10:$A$87,0),X$47)</f>
        <v>2347.35</v>
      </c>
      <c r="Y117" s="20">
        <f>INDEX('[8]July 2017'!$E$10:$AW$87,MATCH($A117,'[8]July 2017'!$A$10:$A$87,0),Y$47)</f>
        <v>2780.43</v>
      </c>
      <c r="Z117" s="20">
        <f>INDEX('[8]July 2017'!$E$10:$AW$87,MATCH($A117,'[8]July 2017'!$A$10:$A$87,0),Z$47)</f>
        <v>5139.34</v>
      </c>
      <c r="AA117" s="20">
        <f>INDEX('[8]July 2017'!$E$10:$AW$87,MATCH($A117,'[8]July 2017'!$A$10:$A$87,0),AA$47)</f>
        <v>4552.5200000000004</v>
      </c>
      <c r="AB117" s="20">
        <f>INDEX('[8]July 2017'!$E$10:$AW$87,MATCH($A117,'[8]July 2017'!$A$10:$A$87,0),AB$47)</f>
        <v>3235.49</v>
      </c>
      <c r="AC117" s="20">
        <f t="shared" si="16"/>
        <v>10.716937609841827</v>
      </c>
      <c r="AD117" s="20">
        <f t="shared" si="17"/>
        <v>26.430433817818709</v>
      </c>
      <c r="AE117" s="20">
        <f t="shared" si="18"/>
        <v>11.076977298138155</v>
      </c>
      <c r="AF117" s="20">
        <f t="shared" si="19"/>
        <v>51.681516183986368</v>
      </c>
      <c r="AG117" s="20">
        <f t="shared" si="20"/>
        <v>18.591398701092981</v>
      </c>
      <c r="AH117" s="20">
        <f t="shared" si="21"/>
        <v>10.216534999081389</v>
      </c>
      <c r="AI117" s="20">
        <f t="shared" si="22"/>
        <v>29.850380437939251</v>
      </c>
      <c r="AJ117" s="20">
        <f t="shared" si="23"/>
        <v>17.879663812740556</v>
      </c>
      <c r="AK117" s="20">
        <f t="shared" si="24"/>
        <v>18.015980845258643</v>
      </c>
      <c r="AL117" s="20">
        <f>INDEX('[8]July 2017'!$E$10:$AW$87,MATCH($A117,'[8]July 2017'!$A$10:$A$87,0),AL$47)</f>
        <v>182.08</v>
      </c>
      <c r="AM117" s="20">
        <f>INDEX('[8]July 2017'!$E$10:$AW$87,MATCH($A117,'[8]July 2017'!$A$10:$A$87,0),AM$47)</f>
        <v>180.26</v>
      </c>
      <c r="AN117" s="20">
        <f>INDEX('[8]July 2017'!$E$10:$AW$87,MATCH($A117,'[8]July 2017'!$A$10:$A$87,0),AN$47)</f>
        <v>411.42</v>
      </c>
      <c r="AO117" s="20">
        <f>INDEX('[8]July 2017'!$E$10:$AW$87,MATCH($A117,'[8]July 2017'!$A$10:$A$87,0),AO$47)</f>
        <v>117.4</v>
      </c>
      <c r="AP117" s="20">
        <f>INDEX('[8]July 2017'!$E$10:$AW$87,MATCH($A117,'[8]July 2017'!$A$10:$A$87,0),AP$47)</f>
        <v>126.26</v>
      </c>
      <c r="AQ117" s="20">
        <f>INDEX('[8]July 2017'!$E$10:$AW$87,MATCH($A117,'[8]July 2017'!$A$10:$A$87,0),AQ$47)</f>
        <v>272.14999999999998</v>
      </c>
      <c r="AR117" s="20">
        <f>INDEX('[8]July 2017'!$E$10:$AW$87,MATCH($A117,'[8]July 2017'!$A$10:$A$87,0),AR$47)</f>
        <v>172.17</v>
      </c>
      <c r="AS117" s="20">
        <f>INDEX('[8]July 2017'!$E$10:$AW$87,MATCH($A117,'[8]July 2017'!$A$10:$A$87,0),AS$47)</f>
        <v>254.62</v>
      </c>
      <c r="AT117" s="20">
        <f>INDEX('[8]July 2017'!$E$10:$AW$87,MATCH($A117,'[8]July 2017'!$A$10:$A$87,0),AT$47)</f>
        <v>179.59</v>
      </c>
    </row>
    <row r="118" spans="1:46">
      <c r="A118" s="21">
        <f t="shared" si="15"/>
        <v>42248</v>
      </c>
      <c r="B118" s="20">
        <f>INDEX('[8]July 2017'!$E$10:$AW$87,MATCH($A118,'[8]July 2017'!$A$10:$A$87,0),B$47)/1000000</f>
        <v>2411.3333141999997</v>
      </c>
      <c r="C118" s="20">
        <f>INDEX('[8]July 2017'!$E$10:$AW$87,MATCH($A118,'[8]July 2017'!$A$10:$A$87,0),C$47)/1000000</f>
        <v>246.91732588999997</v>
      </c>
      <c r="D118" s="20">
        <f>INDEX('[8]July 2017'!$E$10:$AW$87,MATCH($A118,'[8]July 2017'!$A$10:$A$87,0),D$47)/1000000</f>
        <v>1548.7638997399999</v>
      </c>
      <c r="E118" s="20">
        <f>INDEX('[8]July 2017'!$E$10:$AW$87,MATCH($A118,'[8]July 2017'!$A$10:$A$87,0),E$47)/1000000</f>
        <v>504.59951576999998</v>
      </c>
      <c r="F118" s="20">
        <f>INDEX('[8]July 2017'!$E$10:$AW$87,MATCH($A118,'[8]July 2017'!$A$10:$A$87,0),F$47)/1000000</f>
        <v>216.16300828999999</v>
      </c>
      <c r="G118" s="20">
        <f>INDEX('[8]July 2017'!$E$10:$AW$87,MATCH($A118,'[8]July 2017'!$A$10:$A$87,0),G$47)/1000000</f>
        <v>156.41783766</v>
      </c>
      <c r="H118" s="20">
        <f>INDEX('[8]July 2017'!$E$10:$AW$87,MATCH($A118,'[8]July 2017'!$A$10:$A$87,0),H$47)/1000000</f>
        <v>1032.91082605</v>
      </c>
      <c r="I118" s="20">
        <f>INDEX('[8]July 2017'!$E$10:$AW$87,MATCH($A118,'[8]July 2017'!$A$10:$A$87,0),I$47)/1000000</f>
        <v>1043.13926423</v>
      </c>
      <c r="J118" s="20">
        <f>INDEX('[8]July 2017'!$E$10:$AW$87,MATCH($A118,'[8]July 2017'!$A$10:$A$87,0),J$47)/1000000</f>
        <v>9392.3129862099995</v>
      </c>
      <c r="K118" s="20">
        <f>INDEX('[8]July 2017'!$E$10:$AW$87,MATCH($A118,'[8]July 2017'!$A$10:$A$87,0),K$47)</f>
        <v>1194261</v>
      </c>
      <c r="L118" s="20">
        <f>INDEX('[8]July 2017'!$E$10:$AW$87,MATCH($A118,'[8]July 2017'!$A$10:$A$87,0),L$47)</f>
        <v>47914</v>
      </c>
      <c r="M118" s="20">
        <f>INDEX('[8]July 2017'!$E$10:$AW$87,MATCH($A118,'[8]July 2017'!$A$10:$A$87,0),M$47)</f>
        <v>305718</v>
      </c>
      <c r="N118" s="20">
        <f>INDEX('[8]July 2017'!$E$10:$AW$87,MATCH($A118,'[8]July 2017'!$A$10:$A$87,0),N$47)</f>
        <v>79437</v>
      </c>
      <c r="O118" s="20">
        <f>INDEX('[8]July 2017'!$E$10:$AW$87,MATCH($A118,'[8]July 2017'!$A$10:$A$87,0),O$47)</f>
        <v>78966</v>
      </c>
      <c r="P118" s="20">
        <f>INDEX('[8]July 2017'!$E$10:$AW$87,MATCH($A118,'[8]July 2017'!$A$10:$A$87,0),P$47)</f>
        <v>54512</v>
      </c>
      <c r="Q118" s="20">
        <f>INDEX('[8]July 2017'!$E$10:$AW$87,MATCH($A118,'[8]July 2017'!$A$10:$A$87,0),Q$47)</f>
        <v>192593</v>
      </c>
      <c r="R118" s="20">
        <f>INDEX('[8]July 2017'!$E$10:$AW$87,MATCH($A118,'[8]July 2017'!$A$10:$A$87,0),R$47)</f>
        <v>217021</v>
      </c>
      <c r="S118" s="20">
        <f>INDEX('[8]July 2017'!$E$10:$AW$87,MATCH($A118,'[8]July 2017'!$A$10:$A$87,0),S$47)</f>
        <v>2742572</v>
      </c>
      <c r="T118" s="20">
        <f>INDEX('[8]July 2017'!$E$10:$AW$87,MATCH($A118,'[8]July 2017'!$A$10:$A$87,0),T$47)</f>
        <v>2019.1</v>
      </c>
      <c r="U118" s="20">
        <f>INDEX('[8]July 2017'!$E$10:$AW$87,MATCH($A118,'[8]July 2017'!$A$10:$A$87,0),U$47)</f>
        <v>5153.3599999999997</v>
      </c>
      <c r="V118" s="20">
        <f>INDEX('[8]July 2017'!$E$10:$AW$87,MATCH($A118,'[8]July 2017'!$A$10:$A$87,0),V$47)</f>
        <v>5065.9799999999996</v>
      </c>
      <c r="W118" s="20">
        <f>INDEX('[8]July 2017'!$E$10:$AW$87,MATCH($A118,'[8]July 2017'!$A$10:$A$87,0),W$47)</f>
        <v>6352.2</v>
      </c>
      <c r="X118" s="20">
        <f>INDEX('[8]July 2017'!$E$10:$AW$87,MATCH($A118,'[8]July 2017'!$A$10:$A$87,0),X$47)</f>
        <v>2737.43</v>
      </c>
      <c r="Y118" s="20">
        <f>INDEX('[8]July 2017'!$E$10:$AW$87,MATCH($A118,'[8]July 2017'!$A$10:$A$87,0),Y$47)</f>
        <v>2869.42</v>
      </c>
      <c r="Z118" s="20">
        <f>INDEX('[8]July 2017'!$E$10:$AW$87,MATCH($A118,'[8]July 2017'!$A$10:$A$87,0),Z$47)</f>
        <v>5363.19</v>
      </c>
      <c r="AA118" s="20">
        <f>INDEX('[8]July 2017'!$E$10:$AW$87,MATCH($A118,'[8]July 2017'!$A$10:$A$87,0),AA$47)</f>
        <v>4806.63</v>
      </c>
      <c r="AB118" s="20">
        <f>INDEX('[8]July 2017'!$E$10:$AW$87,MATCH($A118,'[8]July 2017'!$A$10:$A$87,0),AB$47)</f>
        <v>3424.64</v>
      </c>
      <c r="AC118" s="20">
        <f t="shared" si="16"/>
        <v>10.63523834606268</v>
      </c>
      <c r="AD118" s="20">
        <f t="shared" si="17"/>
        <v>31.268490989624414</v>
      </c>
      <c r="AE118" s="20">
        <f t="shared" si="18"/>
        <v>11.880537510846366</v>
      </c>
      <c r="AF118" s="20">
        <f t="shared" si="19"/>
        <v>50.980738362760839</v>
      </c>
      <c r="AG118" s="20">
        <f t="shared" si="20"/>
        <v>22.482178055190538</v>
      </c>
      <c r="AH118" s="20">
        <f t="shared" si="21"/>
        <v>12.007448633719713</v>
      </c>
      <c r="AI118" s="20">
        <f t="shared" si="22"/>
        <v>31.367352906772723</v>
      </c>
      <c r="AJ118" s="20">
        <f t="shared" si="23"/>
        <v>18.206242187795919</v>
      </c>
      <c r="AK118" s="20">
        <f t="shared" si="24"/>
        <v>18.156293076025872</v>
      </c>
      <c r="AL118" s="20">
        <f>INDEX('[8]July 2017'!$E$10:$AW$87,MATCH($A118,'[8]July 2017'!$A$10:$A$87,0),AL$47)</f>
        <v>189.85</v>
      </c>
      <c r="AM118" s="20">
        <f>INDEX('[8]July 2017'!$E$10:$AW$87,MATCH($A118,'[8]July 2017'!$A$10:$A$87,0),AM$47)</f>
        <v>164.81</v>
      </c>
      <c r="AN118" s="20">
        <f>INDEX('[8]July 2017'!$E$10:$AW$87,MATCH($A118,'[8]July 2017'!$A$10:$A$87,0),AN$47)</f>
        <v>426.41</v>
      </c>
      <c r="AO118" s="20">
        <f>INDEX('[8]July 2017'!$E$10:$AW$87,MATCH($A118,'[8]July 2017'!$A$10:$A$87,0),AO$47)</f>
        <v>124.6</v>
      </c>
      <c r="AP118" s="20">
        <f>INDEX('[8]July 2017'!$E$10:$AW$87,MATCH($A118,'[8]July 2017'!$A$10:$A$87,0),AP$47)</f>
        <v>121.76</v>
      </c>
      <c r="AQ118" s="20">
        <f>INDEX('[8]July 2017'!$E$10:$AW$87,MATCH($A118,'[8]July 2017'!$A$10:$A$87,0),AQ$47)</f>
        <v>238.97</v>
      </c>
      <c r="AR118" s="20">
        <f>INDEX('[8]July 2017'!$E$10:$AW$87,MATCH($A118,'[8]July 2017'!$A$10:$A$87,0),AR$47)</f>
        <v>170.98</v>
      </c>
      <c r="AS118" s="20">
        <f>INDEX('[8]July 2017'!$E$10:$AW$87,MATCH($A118,'[8]July 2017'!$A$10:$A$87,0),AS$47)</f>
        <v>264.01</v>
      </c>
      <c r="AT118" s="20">
        <f>INDEX('[8]July 2017'!$E$10:$AW$87,MATCH($A118,'[8]July 2017'!$A$10:$A$87,0),AT$47)</f>
        <v>188.62</v>
      </c>
    </row>
    <row r="119" spans="1:46">
      <c r="A119" s="21">
        <f t="shared" si="15"/>
        <v>42339</v>
      </c>
      <c r="B119" s="20">
        <f>INDEX('[8]July 2017'!$E$10:$AW$87,MATCH($A119,'[8]July 2017'!$A$10:$A$87,0),B$47)/1000000</f>
        <v>2439.5949744899999</v>
      </c>
      <c r="C119" s="20">
        <f>INDEX('[8]July 2017'!$E$10:$AW$87,MATCH($A119,'[8]July 2017'!$A$10:$A$87,0),C$47)/1000000</f>
        <v>241.27858193</v>
      </c>
      <c r="D119" s="20">
        <f>INDEX('[8]July 2017'!$E$10:$AW$87,MATCH($A119,'[8]July 2017'!$A$10:$A$87,0),D$47)/1000000</f>
        <v>1667.7171658</v>
      </c>
      <c r="E119" s="20">
        <f>INDEX('[8]July 2017'!$E$10:$AW$87,MATCH($A119,'[8]July 2017'!$A$10:$A$87,0),E$47)/1000000</f>
        <v>492.06935169000002</v>
      </c>
      <c r="F119" s="20">
        <f>INDEX('[8]July 2017'!$E$10:$AW$87,MATCH($A119,'[8]July 2017'!$A$10:$A$87,0),F$47)/1000000</f>
        <v>233.84845168000001</v>
      </c>
      <c r="G119" s="20">
        <f>INDEX('[8]July 2017'!$E$10:$AW$87,MATCH($A119,'[8]July 2017'!$A$10:$A$87,0),G$47)/1000000</f>
        <v>163.92018537999999</v>
      </c>
      <c r="H119" s="20">
        <f>INDEX('[8]July 2017'!$E$10:$AW$87,MATCH($A119,'[8]July 2017'!$A$10:$A$87,0),H$47)/1000000</f>
        <v>1054.8986003</v>
      </c>
      <c r="I119" s="20">
        <f>INDEX('[8]July 2017'!$E$10:$AW$87,MATCH($A119,'[8]July 2017'!$A$10:$A$87,0),I$47)/1000000</f>
        <v>1065.00313968</v>
      </c>
      <c r="J119" s="20">
        <f>INDEX('[8]July 2017'!$E$10:$AW$87,MATCH($A119,'[8]July 2017'!$A$10:$A$87,0),J$47)/1000000</f>
        <v>9697.5440640200013</v>
      </c>
      <c r="K119" s="20">
        <f>INDEX('[8]July 2017'!$E$10:$AW$87,MATCH($A119,'[8]July 2017'!$A$10:$A$87,0),K$47)</f>
        <v>1213577</v>
      </c>
      <c r="L119" s="20">
        <f>INDEX('[8]July 2017'!$E$10:$AW$87,MATCH($A119,'[8]July 2017'!$A$10:$A$87,0),L$47)</f>
        <v>48748</v>
      </c>
      <c r="M119" s="20">
        <f>INDEX('[8]July 2017'!$E$10:$AW$87,MATCH($A119,'[8]July 2017'!$A$10:$A$87,0),M$47)</f>
        <v>334538</v>
      </c>
      <c r="N119" s="20">
        <f>INDEX('[8]July 2017'!$E$10:$AW$87,MATCH($A119,'[8]July 2017'!$A$10:$A$87,0),N$47)</f>
        <v>80480</v>
      </c>
      <c r="O119" s="20">
        <f>INDEX('[8]July 2017'!$E$10:$AW$87,MATCH($A119,'[8]July 2017'!$A$10:$A$87,0),O$47)</f>
        <v>80881</v>
      </c>
      <c r="P119" s="20">
        <f>INDEX('[8]July 2017'!$E$10:$AW$87,MATCH($A119,'[8]July 2017'!$A$10:$A$87,0),P$47)</f>
        <v>58383</v>
      </c>
      <c r="Q119" s="20">
        <f>INDEX('[8]July 2017'!$E$10:$AW$87,MATCH($A119,'[8]July 2017'!$A$10:$A$87,0),Q$47)</f>
        <v>193412</v>
      </c>
      <c r="R119" s="20">
        <f>INDEX('[8]July 2017'!$E$10:$AW$87,MATCH($A119,'[8]July 2017'!$A$10:$A$87,0),R$47)</f>
        <v>221072</v>
      </c>
      <c r="S119" s="20">
        <f>INDEX('[8]July 2017'!$E$10:$AW$87,MATCH($A119,'[8]July 2017'!$A$10:$A$87,0),S$47)</f>
        <v>2818896</v>
      </c>
      <c r="T119" s="20">
        <f>INDEX('[8]July 2017'!$E$10:$AW$87,MATCH($A119,'[8]July 2017'!$A$10:$A$87,0),T$47)</f>
        <v>2010.25</v>
      </c>
      <c r="U119" s="20">
        <f>INDEX('[8]July 2017'!$E$10:$AW$87,MATCH($A119,'[8]July 2017'!$A$10:$A$87,0),U$47)</f>
        <v>4949.46</v>
      </c>
      <c r="V119" s="20">
        <f>INDEX('[8]July 2017'!$E$10:$AW$87,MATCH($A119,'[8]July 2017'!$A$10:$A$87,0),V$47)</f>
        <v>4985.13</v>
      </c>
      <c r="W119" s="20">
        <f>INDEX('[8]July 2017'!$E$10:$AW$87,MATCH($A119,'[8]July 2017'!$A$10:$A$87,0),W$47)</f>
        <v>6114.15</v>
      </c>
      <c r="X119" s="20">
        <f>INDEX('[8]July 2017'!$E$10:$AW$87,MATCH($A119,'[8]July 2017'!$A$10:$A$87,0),X$47)</f>
        <v>2891.27</v>
      </c>
      <c r="Y119" s="20">
        <f>INDEX('[8]July 2017'!$E$10:$AW$87,MATCH($A119,'[8]July 2017'!$A$10:$A$87,0),Y$47)</f>
        <v>2807.65</v>
      </c>
      <c r="Z119" s="20">
        <f>INDEX('[8]July 2017'!$E$10:$AW$87,MATCH($A119,'[8]July 2017'!$A$10:$A$87,0),Z$47)</f>
        <v>5454.15</v>
      </c>
      <c r="AA119" s="20">
        <f>INDEX('[8]July 2017'!$E$10:$AW$87,MATCH($A119,'[8]July 2017'!$A$10:$A$87,0),AA$47)</f>
        <v>4817.4399999999996</v>
      </c>
      <c r="AB119" s="20">
        <f>INDEX('[8]July 2017'!$E$10:$AW$87,MATCH($A119,'[8]July 2017'!$A$10:$A$87,0),AB$47)</f>
        <v>3440.19</v>
      </c>
      <c r="AC119" s="20">
        <f t="shared" si="16"/>
        <v>10.567470956210903</v>
      </c>
      <c r="AD119" s="20">
        <f t="shared" si="17"/>
        <v>29.054652186674495</v>
      </c>
      <c r="AE119" s="20">
        <f t="shared" si="18"/>
        <v>10.735254215388592</v>
      </c>
      <c r="AF119" s="20">
        <f t="shared" si="19"/>
        <v>50.111876075731494</v>
      </c>
      <c r="AG119" s="20">
        <f t="shared" si="20"/>
        <v>21.905220092431243</v>
      </c>
      <c r="AH119" s="20">
        <f t="shared" si="21"/>
        <v>15.1904452740356</v>
      </c>
      <c r="AI119" s="20">
        <f t="shared" si="22"/>
        <v>30.772681110358832</v>
      </c>
      <c r="AJ119" s="20">
        <f t="shared" si="23"/>
        <v>18.200997430859903</v>
      </c>
      <c r="AK119" s="20">
        <f t="shared" si="24"/>
        <v>18.181861423814809</v>
      </c>
      <c r="AL119" s="20">
        <f>INDEX('[8]July 2017'!$E$10:$AW$87,MATCH($A119,'[8]July 2017'!$A$10:$A$87,0),AL$47)</f>
        <v>190.23</v>
      </c>
      <c r="AM119" s="20">
        <f>INDEX('[8]July 2017'!$E$10:$AW$87,MATCH($A119,'[8]July 2017'!$A$10:$A$87,0),AM$47)</f>
        <v>170.35</v>
      </c>
      <c r="AN119" s="20">
        <f>INDEX('[8]July 2017'!$E$10:$AW$87,MATCH($A119,'[8]July 2017'!$A$10:$A$87,0),AN$47)</f>
        <v>464.37</v>
      </c>
      <c r="AO119" s="20">
        <f>INDEX('[8]July 2017'!$E$10:$AW$87,MATCH($A119,'[8]July 2017'!$A$10:$A$87,0),AO$47)</f>
        <v>122.01</v>
      </c>
      <c r="AP119" s="20">
        <f>INDEX('[8]July 2017'!$E$10:$AW$87,MATCH($A119,'[8]July 2017'!$A$10:$A$87,0),AP$47)</f>
        <v>131.99</v>
      </c>
      <c r="AQ119" s="20">
        <f>INDEX('[8]July 2017'!$E$10:$AW$87,MATCH($A119,'[8]July 2017'!$A$10:$A$87,0),AQ$47)</f>
        <v>184.83</v>
      </c>
      <c r="AR119" s="20">
        <f>INDEX('[8]July 2017'!$E$10:$AW$87,MATCH($A119,'[8]July 2017'!$A$10:$A$87,0),AR$47)</f>
        <v>177.24</v>
      </c>
      <c r="AS119" s="20">
        <f>INDEX('[8]July 2017'!$E$10:$AW$87,MATCH($A119,'[8]July 2017'!$A$10:$A$87,0),AS$47)</f>
        <v>264.68</v>
      </c>
      <c r="AT119" s="20">
        <f>INDEX('[8]July 2017'!$E$10:$AW$87,MATCH($A119,'[8]July 2017'!$A$10:$A$87,0),AT$47)</f>
        <v>189.21</v>
      </c>
    </row>
    <row r="120" spans="1:46">
      <c r="A120" s="21">
        <f t="shared" si="15"/>
        <v>42430</v>
      </c>
      <c r="B120" s="20">
        <f>INDEX('[8]July 2017'!$E$10:$AW$87,MATCH($A120,'[8]July 2017'!$A$10:$A$87,0),B$47)/1000000</f>
        <v>2512.92432719</v>
      </c>
      <c r="C120" s="20">
        <f>INDEX('[8]July 2017'!$E$10:$AW$87,MATCH($A120,'[8]July 2017'!$A$10:$A$87,0),C$47)/1000000</f>
        <v>245.42312499000002</v>
      </c>
      <c r="D120" s="20">
        <f>INDEX('[8]July 2017'!$E$10:$AW$87,MATCH($A120,'[8]July 2017'!$A$10:$A$87,0),D$47)/1000000</f>
        <v>1749.02635504</v>
      </c>
      <c r="E120" s="20">
        <f>INDEX('[8]July 2017'!$E$10:$AW$87,MATCH($A120,'[8]July 2017'!$A$10:$A$87,0),E$47)/1000000</f>
        <v>537.30265554999994</v>
      </c>
      <c r="F120" s="20">
        <f>INDEX('[8]July 2017'!$E$10:$AW$87,MATCH($A120,'[8]July 2017'!$A$10:$A$87,0),F$47)/1000000</f>
        <v>258.80288803000002</v>
      </c>
      <c r="G120" s="20">
        <f>INDEX('[8]July 2017'!$E$10:$AW$87,MATCH($A120,'[8]July 2017'!$A$10:$A$87,0),G$47)/1000000</f>
        <v>262.87483569</v>
      </c>
      <c r="H120" s="20">
        <f>INDEX('[8]July 2017'!$E$10:$AW$87,MATCH($A120,'[8]July 2017'!$A$10:$A$87,0),H$47)/1000000</f>
        <v>1038.7236432100001</v>
      </c>
      <c r="I120" s="20">
        <f>INDEX('[8]July 2017'!$E$10:$AW$87,MATCH($A120,'[8]July 2017'!$A$10:$A$87,0),I$47)/1000000</f>
        <v>1167.3007989100001</v>
      </c>
      <c r="J120" s="20">
        <f>INDEX('[8]July 2017'!$E$10:$AW$87,MATCH($A120,'[8]July 2017'!$A$10:$A$87,0),J$47)/1000000</f>
        <v>10209.853750690001</v>
      </c>
      <c r="K120" s="20">
        <f>INDEX('[8]July 2017'!$E$10:$AW$87,MATCH($A120,'[8]July 2017'!$A$10:$A$87,0),K$47)</f>
        <v>1239595</v>
      </c>
      <c r="L120" s="20">
        <f>INDEX('[8]July 2017'!$E$10:$AW$87,MATCH($A120,'[8]July 2017'!$A$10:$A$87,0),L$47)</f>
        <v>51236</v>
      </c>
      <c r="M120" s="20">
        <f>INDEX('[8]July 2017'!$E$10:$AW$87,MATCH($A120,'[8]July 2017'!$A$10:$A$87,0),M$47)</f>
        <v>356692</v>
      </c>
      <c r="N120" s="20">
        <f>INDEX('[8]July 2017'!$E$10:$AW$87,MATCH($A120,'[8]July 2017'!$A$10:$A$87,0),N$47)</f>
        <v>86808</v>
      </c>
      <c r="O120" s="20">
        <f>INDEX('[8]July 2017'!$E$10:$AW$87,MATCH($A120,'[8]July 2017'!$A$10:$A$87,0),O$47)</f>
        <v>84068</v>
      </c>
      <c r="P120" s="20">
        <f>INDEX('[8]July 2017'!$E$10:$AW$87,MATCH($A120,'[8]July 2017'!$A$10:$A$87,0),P$47)</f>
        <v>65813</v>
      </c>
      <c r="Q120" s="20">
        <f>INDEX('[8]July 2017'!$E$10:$AW$87,MATCH($A120,'[8]July 2017'!$A$10:$A$87,0),Q$47)</f>
        <v>201447</v>
      </c>
      <c r="R120" s="20">
        <f>INDEX('[8]July 2017'!$E$10:$AW$87,MATCH($A120,'[8]July 2017'!$A$10:$A$87,0),R$47)</f>
        <v>232434</v>
      </c>
      <c r="S120" s="20">
        <f>INDEX('[8]July 2017'!$E$10:$AW$87,MATCH($A120,'[8]July 2017'!$A$10:$A$87,0),S$47)</f>
        <v>2925945</v>
      </c>
      <c r="T120" s="20">
        <f>INDEX('[8]July 2017'!$E$10:$AW$87,MATCH($A120,'[8]July 2017'!$A$10:$A$87,0),T$47)</f>
        <v>2027.21</v>
      </c>
      <c r="U120" s="20">
        <f>INDEX('[8]July 2017'!$E$10:$AW$87,MATCH($A120,'[8]July 2017'!$A$10:$A$87,0),U$47)</f>
        <v>4790.0200000000004</v>
      </c>
      <c r="V120" s="20">
        <f>INDEX('[8]July 2017'!$E$10:$AW$87,MATCH($A120,'[8]July 2017'!$A$10:$A$87,0),V$47)</f>
        <v>4903.47</v>
      </c>
      <c r="W120" s="20">
        <f>INDEX('[8]July 2017'!$E$10:$AW$87,MATCH($A120,'[8]July 2017'!$A$10:$A$87,0),W$47)</f>
        <v>6189.58</v>
      </c>
      <c r="X120" s="20">
        <f>INDEX('[8]July 2017'!$E$10:$AW$87,MATCH($A120,'[8]July 2017'!$A$10:$A$87,0),X$47)</f>
        <v>3078.51</v>
      </c>
      <c r="Y120" s="20">
        <f>INDEX('[8]July 2017'!$E$10:$AW$87,MATCH($A120,'[8]July 2017'!$A$10:$A$87,0),Y$47)</f>
        <v>3994.28</v>
      </c>
      <c r="Z120" s="20">
        <f>INDEX('[8]July 2017'!$E$10:$AW$87,MATCH($A120,'[8]July 2017'!$A$10:$A$87,0),Z$47)</f>
        <v>5156.3100000000004</v>
      </c>
      <c r="AA120" s="20">
        <f>INDEX('[8]July 2017'!$E$10:$AW$87,MATCH($A120,'[8]July 2017'!$A$10:$A$87,0),AA$47)</f>
        <v>5022.07</v>
      </c>
      <c r="AB120" s="20">
        <f>INDEX('[8]July 2017'!$E$10:$AW$87,MATCH($A120,'[8]July 2017'!$A$10:$A$87,0),AB$47)</f>
        <v>3489.42</v>
      </c>
      <c r="AC120" s="20">
        <f t="shared" si="16"/>
        <v>10.823331553657233</v>
      </c>
      <c r="AD120" s="20">
        <f t="shared" si="17"/>
        <v>29.067419139510896</v>
      </c>
      <c r="AE120" s="20">
        <f t="shared" si="18"/>
        <v>13.55111233936714</v>
      </c>
      <c r="AF120" s="20">
        <f t="shared" si="19"/>
        <v>52.52974624458966</v>
      </c>
      <c r="AG120" s="20">
        <f t="shared" si="20"/>
        <v>20.272026866851046</v>
      </c>
      <c r="AH120" s="20">
        <f t="shared" si="21"/>
        <v>14.995795164439105</v>
      </c>
      <c r="AI120" s="20">
        <f t="shared" si="22"/>
        <v>30.802329749103944</v>
      </c>
      <c r="AJ120" s="20">
        <f t="shared" si="23"/>
        <v>17.787943187050615</v>
      </c>
      <c r="AK120" s="20">
        <f t="shared" si="24"/>
        <v>18.224369352901238</v>
      </c>
      <c r="AL120" s="20">
        <f>INDEX('[8]July 2017'!$E$10:$AW$87,MATCH($A120,'[8]July 2017'!$A$10:$A$87,0),AL$47)</f>
        <v>187.3</v>
      </c>
      <c r="AM120" s="20">
        <f>INDEX('[8]July 2017'!$E$10:$AW$87,MATCH($A120,'[8]July 2017'!$A$10:$A$87,0),AM$47)</f>
        <v>164.79</v>
      </c>
      <c r="AN120" s="20">
        <f>INDEX('[8]July 2017'!$E$10:$AW$87,MATCH($A120,'[8]July 2017'!$A$10:$A$87,0),AN$47)</f>
        <v>361.85</v>
      </c>
      <c r="AO120" s="20">
        <f>INDEX('[8]July 2017'!$E$10:$AW$87,MATCH($A120,'[8]July 2017'!$A$10:$A$87,0),AO$47)</f>
        <v>117.83</v>
      </c>
      <c r="AP120" s="20">
        <f>INDEX('[8]July 2017'!$E$10:$AW$87,MATCH($A120,'[8]July 2017'!$A$10:$A$87,0),AP$47)</f>
        <v>151.86000000000001</v>
      </c>
      <c r="AQ120" s="20">
        <f>INDEX('[8]July 2017'!$E$10:$AW$87,MATCH($A120,'[8]July 2017'!$A$10:$A$87,0),AQ$47)</f>
        <v>266.36</v>
      </c>
      <c r="AR120" s="20">
        <f>INDEX('[8]July 2017'!$E$10:$AW$87,MATCH($A120,'[8]July 2017'!$A$10:$A$87,0),AR$47)</f>
        <v>167.4</v>
      </c>
      <c r="AS120" s="20">
        <f>INDEX('[8]July 2017'!$E$10:$AW$87,MATCH($A120,'[8]July 2017'!$A$10:$A$87,0),AS$47)</f>
        <v>282.33</v>
      </c>
      <c r="AT120" s="20">
        <f>INDEX('[8]July 2017'!$E$10:$AW$87,MATCH($A120,'[8]July 2017'!$A$10:$A$87,0),AT$47)</f>
        <v>191.47</v>
      </c>
    </row>
    <row r="121" spans="1:46">
      <c r="A121" s="21">
        <f t="shared" si="15"/>
        <v>42522</v>
      </c>
      <c r="B121" s="20">
        <f>INDEX('[8]July 2017'!$E$10:$AW$87,MATCH($A121,'[8]July 2017'!$A$10:$A$87,0),B$47)/1000000</f>
        <v>2485.7858812099998</v>
      </c>
      <c r="C121" s="20">
        <f>INDEX('[8]July 2017'!$E$10:$AW$87,MATCH($A121,'[8]July 2017'!$A$10:$A$87,0),C$47)/1000000</f>
        <v>236.60571186999999</v>
      </c>
      <c r="D121" s="20">
        <f>INDEX('[8]July 2017'!$E$10:$AW$87,MATCH($A121,'[8]July 2017'!$A$10:$A$87,0),D$47)/1000000</f>
        <v>1790.8075310499999</v>
      </c>
      <c r="E121" s="20">
        <f>INDEX('[8]July 2017'!$E$10:$AW$87,MATCH($A121,'[8]July 2017'!$A$10:$A$87,0),E$47)/1000000</f>
        <v>565.34024104999992</v>
      </c>
      <c r="F121" s="20">
        <f>INDEX('[8]July 2017'!$E$10:$AW$87,MATCH($A121,'[8]July 2017'!$A$10:$A$87,0),F$47)/1000000</f>
        <v>287.01026672</v>
      </c>
      <c r="G121" s="20">
        <f>INDEX('[8]July 2017'!$E$10:$AW$87,MATCH($A121,'[8]July 2017'!$A$10:$A$87,0),G$47)/1000000</f>
        <v>292.82255364999997</v>
      </c>
      <c r="H121" s="20">
        <f>INDEX('[8]July 2017'!$E$10:$AW$87,MATCH($A121,'[8]July 2017'!$A$10:$A$87,0),H$47)/1000000</f>
        <v>997.73490154000001</v>
      </c>
      <c r="I121" s="20">
        <f>INDEX('[8]July 2017'!$E$10:$AW$87,MATCH($A121,'[8]July 2017'!$A$10:$A$87,0),I$47)/1000000</f>
        <v>1080.3511306099999</v>
      </c>
      <c r="J121" s="20">
        <f>INDEX('[8]July 2017'!$E$10:$AW$87,MATCH($A121,'[8]July 2017'!$A$10:$A$87,0),J$47)/1000000</f>
        <v>10275.504921899999</v>
      </c>
      <c r="K121" s="20">
        <f>INDEX('[8]July 2017'!$E$10:$AW$87,MATCH($A121,'[8]July 2017'!$A$10:$A$87,0),K$47)</f>
        <v>1247713</v>
      </c>
      <c r="L121" s="20">
        <f>INDEX('[8]July 2017'!$E$10:$AW$87,MATCH($A121,'[8]July 2017'!$A$10:$A$87,0),L$47)</f>
        <v>51352</v>
      </c>
      <c r="M121" s="20">
        <f>INDEX('[8]July 2017'!$E$10:$AW$87,MATCH($A121,'[8]July 2017'!$A$10:$A$87,0),M$47)</f>
        <v>376807</v>
      </c>
      <c r="N121" s="20">
        <f>INDEX('[8]July 2017'!$E$10:$AW$87,MATCH($A121,'[8]July 2017'!$A$10:$A$87,0),N$47)</f>
        <v>88612</v>
      </c>
      <c r="O121" s="20">
        <f>INDEX('[8]July 2017'!$E$10:$AW$87,MATCH($A121,'[8]July 2017'!$A$10:$A$87,0),O$47)</f>
        <v>87058</v>
      </c>
      <c r="P121" s="20">
        <f>INDEX('[8]July 2017'!$E$10:$AW$87,MATCH($A121,'[8]July 2017'!$A$10:$A$87,0),P$47)</f>
        <v>69812</v>
      </c>
      <c r="Q121" s="20">
        <f>INDEX('[8]July 2017'!$E$10:$AW$87,MATCH($A121,'[8]July 2017'!$A$10:$A$87,0),Q$47)</f>
        <v>203098</v>
      </c>
      <c r="R121" s="20">
        <f>INDEX('[8]July 2017'!$E$10:$AW$87,MATCH($A121,'[8]July 2017'!$A$10:$A$87,0),R$47)</f>
        <v>237334</v>
      </c>
      <c r="S121" s="20">
        <f>INDEX('[8]July 2017'!$E$10:$AW$87,MATCH($A121,'[8]July 2017'!$A$10:$A$87,0),S$47)</f>
        <v>2995035</v>
      </c>
      <c r="T121" s="20">
        <f>INDEX('[8]July 2017'!$E$10:$AW$87,MATCH($A121,'[8]July 2017'!$A$10:$A$87,0),T$47)</f>
        <v>1992.27</v>
      </c>
      <c r="U121" s="20">
        <f>INDEX('[8]July 2017'!$E$10:$AW$87,MATCH($A121,'[8]July 2017'!$A$10:$A$87,0),U$47)</f>
        <v>4607.49</v>
      </c>
      <c r="V121" s="20">
        <f>INDEX('[8]July 2017'!$E$10:$AW$87,MATCH($A121,'[8]July 2017'!$A$10:$A$87,0),V$47)</f>
        <v>4752.58</v>
      </c>
      <c r="W121" s="20">
        <f>INDEX('[8]July 2017'!$E$10:$AW$87,MATCH($A121,'[8]July 2017'!$A$10:$A$87,0),W$47)</f>
        <v>6379.92</v>
      </c>
      <c r="X121" s="20">
        <f>INDEX('[8]July 2017'!$E$10:$AW$87,MATCH($A121,'[8]July 2017'!$A$10:$A$87,0),X$47)</f>
        <v>3296.77</v>
      </c>
      <c r="Y121" s="20">
        <f>INDEX('[8]July 2017'!$E$10:$AW$87,MATCH($A121,'[8]July 2017'!$A$10:$A$87,0),Y$47)</f>
        <v>4194.47</v>
      </c>
      <c r="Z121" s="20">
        <f>INDEX('[8]July 2017'!$E$10:$AW$87,MATCH($A121,'[8]July 2017'!$A$10:$A$87,0),Z$47)</f>
        <v>4912.58</v>
      </c>
      <c r="AA121" s="20">
        <f>INDEX('[8]July 2017'!$E$10:$AW$87,MATCH($A121,'[8]July 2017'!$A$10:$A$87,0),AA$47)</f>
        <v>4552.0200000000004</v>
      </c>
      <c r="AB121" s="20">
        <f>INDEX('[8]July 2017'!$E$10:$AW$87,MATCH($A121,'[8]July 2017'!$A$10:$A$87,0),AB$47)</f>
        <v>3430.85</v>
      </c>
      <c r="AC121" s="20">
        <f t="shared" si="16"/>
        <v>10.557310158444173</v>
      </c>
      <c r="AD121" s="20">
        <f t="shared" si="17"/>
        <v>35.453139427516156</v>
      </c>
      <c r="AE121" s="20">
        <f t="shared" si="18"/>
        <v>13.375868959500155</v>
      </c>
      <c r="AF121" s="20">
        <f t="shared" si="19"/>
        <v>56.64997336174747</v>
      </c>
      <c r="AG121" s="20">
        <f t="shared" si="20"/>
        <v>17.553751131462647</v>
      </c>
      <c r="AH121" s="20">
        <f t="shared" si="21"/>
        <v>15.466334808259589</v>
      </c>
      <c r="AI121" s="20">
        <f t="shared" si="22"/>
        <v>31.3902875399361</v>
      </c>
      <c r="AJ121" s="20">
        <f t="shared" si="23"/>
        <v>17.891050583657588</v>
      </c>
      <c r="AK121" s="20">
        <f t="shared" si="24"/>
        <v>18.199830247732216</v>
      </c>
      <c r="AL121" s="20">
        <f>INDEX('[8]July 2017'!$E$10:$AW$87,MATCH($A121,'[8]July 2017'!$A$10:$A$87,0),AL$47)</f>
        <v>188.71</v>
      </c>
      <c r="AM121" s="20">
        <f>INDEX('[8]July 2017'!$E$10:$AW$87,MATCH($A121,'[8]July 2017'!$A$10:$A$87,0),AM$47)</f>
        <v>129.96</v>
      </c>
      <c r="AN121" s="20">
        <f>INDEX('[8]July 2017'!$E$10:$AW$87,MATCH($A121,'[8]July 2017'!$A$10:$A$87,0),AN$47)</f>
        <v>355.31</v>
      </c>
      <c r="AO121" s="20">
        <f>INDEX('[8]July 2017'!$E$10:$AW$87,MATCH($A121,'[8]July 2017'!$A$10:$A$87,0),AO$47)</f>
        <v>112.62</v>
      </c>
      <c r="AP121" s="20">
        <f>INDEX('[8]July 2017'!$E$10:$AW$87,MATCH($A121,'[8]July 2017'!$A$10:$A$87,0),AP$47)</f>
        <v>187.81</v>
      </c>
      <c r="AQ121" s="20">
        <f>INDEX('[8]July 2017'!$E$10:$AW$87,MATCH($A121,'[8]July 2017'!$A$10:$A$87,0),AQ$47)</f>
        <v>271.2</v>
      </c>
      <c r="AR121" s="20">
        <f>INDEX('[8]July 2017'!$E$10:$AW$87,MATCH($A121,'[8]July 2017'!$A$10:$A$87,0),AR$47)</f>
        <v>156.5</v>
      </c>
      <c r="AS121" s="20">
        <f>INDEX('[8]July 2017'!$E$10:$AW$87,MATCH($A121,'[8]July 2017'!$A$10:$A$87,0),AS$47)</f>
        <v>254.43</v>
      </c>
      <c r="AT121" s="20">
        <f>INDEX('[8]July 2017'!$E$10:$AW$87,MATCH($A121,'[8]July 2017'!$A$10:$A$87,0),AT$47)</f>
        <v>188.51</v>
      </c>
    </row>
    <row r="122" spans="1:46">
      <c r="A122" s="21">
        <f t="shared" si="15"/>
        <v>42614</v>
      </c>
      <c r="B122" s="20">
        <f>INDEX('[8]July 2017'!$E$10:$AW$87,MATCH($A122,'[8]July 2017'!$A$10:$A$87,0),B$47)/1000000</f>
        <v>2441.30757584</v>
      </c>
      <c r="C122" s="20">
        <f>INDEX('[8]July 2017'!$E$10:$AW$87,MATCH($A122,'[8]July 2017'!$A$10:$A$87,0),C$47)/1000000</f>
        <v>219.96069438000001</v>
      </c>
      <c r="D122" s="20">
        <f>INDEX('[8]July 2017'!$E$10:$AW$87,MATCH($A122,'[8]July 2017'!$A$10:$A$87,0),D$47)/1000000</f>
        <v>1740.48475061</v>
      </c>
      <c r="E122" s="20">
        <f>INDEX('[8]July 2017'!$E$10:$AW$87,MATCH($A122,'[8]July 2017'!$A$10:$A$87,0),E$47)/1000000</f>
        <v>557.47186297999997</v>
      </c>
      <c r="F122" s="20">
        <f>INDEX('[8]July 2017'!$E$10:$AW$87,MATCH($A122,'[8]July 2017'!$A$10:$A$87,0),F$47)/1000000</f>
        <v>266.34576908999998</v>
      </c>
      <c r="G122" s="20">
        <f>INDEX('[8]July 2017'!$E$10:$AW$87,MATCH($A122,'[8]July 2017'!$A$10:$A$87,0),G$47)/1000000</f>
        <v>296.66093456999999</v>
      </c>
      <c r="H122" s="20">
        <f>INDEX('[8]July 2017'!$E$10:$AW$87,MATCH($A122,'[8]July 2017'!$A$10:$A$87,0),H$47)/1000000</f>
        <v>957.78302335000001</v>
      </c>
      <c r="I122" s="20">
        <f>INDEX('[8]July 2017'!$E$10:$AW$87,MATCH($A122,'[8]July 2017'!$A$10:$A$87,0),I$47)/1000000</f>
        <v>1063.5251682799999</v>
      </c>
      <c r="J122" s="20">
        <f>INDEX('[8]July 2017'!$E$10:$AW$87,MATCH($A122,'[8]July 2017'!$A$10:$A$87,0),J$47)/1000000</f>
        <v>10058.26360826</v>
      </c>
      <c r="K122" s="20">
        <f>INDEX('[8]July 2017'!$E$10:$AW$87,MATCH($A122,'[8]July 2017'!$A$10:$A$87,0),K$47)</f>
        <v>1256192</v>
      </c>
      <c r="L122" s="20">
        <f>INDEX('[8]July 2017'!$E$10:$AW$87,MATCH($A122,'[8]July 2017'!$A$10:$A$87,0),L$47)</f>
        <v>51738</v>
      </c>
      <c r="M122" s="20">
        <f>INDEX('[8]July 2017'!$E$10:$AW$87,MATCH($A122,'[8]July 2017'!$A$10:$A$87,0),M$47)</f>
        <v>382550</v>
      </c>
      <c r="N122" s="20">
        <f>INDEX('[8]July 2017'!$E$10:$AW$87,MATCH($A122,'[8]July 2017'!$A$10:$A$87,0),N$47)</f>
        <v>89058</v>
      </c>
      <c r="O122" s="20">
        <f>INDEX('[8]July 2017'!$E$10:$AW$87,MATCH($A122,'[8]July 2017'!$A$10:$A$87,0),O$47)</f>
        <v>89206</v>
      </c>
      <c r="P122" s="20">
        <f>INDEX('[8]July 2017'!$E$10:$AW$87,MATCH($A122,'[8]July 2017'!$A$10:$A$87,0),P$47)</f>
        <v>73778</v>
      </c>
      <c r="Q122" s="20">
        <f>INDEX('[8]July 2017'!$E$10:$AW$87,MATCH($A122,'[8]July 2017'!$A$10:$A$87,0),Q$47)</f>
        <v>204096</v>
      </c>
      <c r="R122" s="20">
        <f>INDEX('[8]July 2017'!$E$10:$AW$87,MATCH($A122,'[8]July 2017'!$A$10:$A$87,0),R$47)</f>
        <v>248130</v>
      </c>
      <c r="S122" s="20">
        <f>INDEX('[8]July 2017'!$E$10:$AW$87,MATCH($A122,'[8]July 2017'!$A$10:$A$87,0),S$47)</f>
        <v>3048054</v>
      </c>
      <c r="T122" s="20">
        <f>INDEX('[8]July 2017'!$E$10:$AW$87,MATCH($A122,'[8]July 2017'!$A$10:$A$87,0),T$47)</f>
        <v>1943.42</v>
      </c>
      <c r="U122" s="20">
        <f>INDEX('[8]July 2017'!$E$10:$AW$87,MATCH($A122,'[8]July 2017'!$A$10:$A$87,0),U$47)</f>
        <v>4251.42</v>
      </c>
      <c r="V122" s="20">
        <f>INDEX('[8]July 2017'!$E$10:$AW$87,MATCH($A122,'[8]July 2017'!$A$10:$A$87,0),V$47)</f>
        <v>4549.6899999999996</v>
      </c>
      <c r="W122" s="20">
        <f>INDEX('[8]July 2017'!$E$10:$AW$87,MATCH($A122,'[8]July 2017'!$A$10:$A$87,0),W$47)</f>
        <v>6259.67</v>
      </c>
      <c r="X122" s="20">
        <f>INDEX('[8]July 2017'!$E$10:$AW$87,MATCH($A122,'[8]July 2017'!$A$10:$A$87,0),X$47)</f>
        <v>2985.72</v>
      </c>
      <c r="Y122" s="20">
        <f>INDEX('[8]July 2017'!$E$10:$AW$87,MATCH($A122,'[8]July 2017'!$A$10:$A$87,0),Y$47)</f>
        <v>4021.01</v>
      </c>
      <c r="Z122" s="20">
        <f>INDEX('[8]July 2017'!$E$10:$AW$87,MATCH($A122,'[8]July 2017'!$A$10:$A$87,0),Z$47)</f>
        <v>4692.8100000000004</v>
      </c>
      <c r="AA122" s="20">
        <f>INDEX('[8]July 2017'!$E$10:$AW$87,MATCH($A122,'[8]July 2017'!$A$10:$A$87,0),AA$47)</f>
        <v>4286.16</v>
      </c>
      <c r="AB122" s="20">
        <f>INDEX('[8]July 2017'!$E$10:$AW$87,MATCH($A122,'[8]July 2017'!$A$10:$A$87,0),AB$47)</f>
        <v>3299.9</v>
      </c>
      <c r="AC122" s="20">
        <f t="shared" ref="AC122:AC124" si="25">+T122/AL122</f>
        <v>10.269604734728388</v>
      </c>
      <c r="AD122" s="20">
        <f t="shared" ref="AD122:AD124" si="26">+U122/AM122</f>
        <v>32.083767262848092</v>
      </c>
      <c r="AE122" s="20">
        <f t="shared" ref="AE122:AE124" si="27">+V122/AN122</f>
        <v>14.323867392878505</v>
      </c>
      <c r="AF122" s="20">
        <f t="shared" ref="AF122:AF124" si="28">+W122/AO122</f>
        <v>56.607614396816786</v>
      </c>
      <c r="AG122" s="20">
        <f t="shared" ref="AG122:AG124" si="29">+X122/AP122</f>
        <v>14.001031652989449</v>
      </c>
      <c r="AH122" s="20">
        <f t="shared" ref="AH122:AH124" si="30">+Y122/AQ122</f>
        <v>13.210927489568618</v>
      </c>
      <c r="AI122" s="20">
        <f t="shared" ref="AI122:AI124" si="31">+Z122/AR122</f>
        <v>31.895670495480193</v>
      </c>
      <c r="AJ122" s="20">
        <f t="shared" ref="AJ122:AJ124" si="32">+AA122/AS122</f>
        <v>17.55903318312167</v>
      </c>
      <c r="AK122" s="20">
        <f t="shared" ref="AK122:AK124" si="33">+AB122/AT122</f>
        <v>18.026330164973235</v>
      </c>
      <c r="AL122" s="20">
        <f>INDEX('[8]July 2017'!$E$10:$AW$87,MATCH($A122,'[8]July 2017'!$A$10:$A$87,0),AL$47)</f>
        <v>189.24</v>
      </c>
      <c r="AM122" s="20">
        <f>INDEX('[8]July 2017'!$E$10:$AW$87,MATCH($A122,'[8]July 2017'!$A$10:$A$87,0),AM$47)</f>
        <v>132.51</v>
      </c>
      <c r="AN122" s="20">
        <f>INDEX('[8]July 2017'!$E$10:$AW$87,MATCH($A122,'[8]July 2017'!$A$10:$A$87,0),AN$47)</f>
        <v>317.63</v>
      </c>
      <c r="AO122" s="20">
        <f>INDEX('[8]July 2017'!$E$10:$AW$87,MATCH($A122,'[8]July 2017'!$A$10:$A$87,0),AO$47)</f>
        <v>110.58</v>
      </c>
      <c r="AP122" s="20">
        <f>INDEX('[8]July 2017'!$E$10:$AW$87,MATCH($A122,'[8]July 2017'!$A$10:$A$87,0),AP$47)</f>
        <v>213.25</v>
      </c>
      <c r="AQ122" s="20">
        <f>INDEX('[8]July 2017'!$E$10:$AW$87,MATCH($A122,'[8]July 2017'!$A$10:$A$87,0),AQ$47)</f>
        <v>304.37</v>
      </c>
      <c r="AR122" s="20">
        <f>INDEX('[8]July 2017'!$E$10:$AW$87,MATCH($A122,'[8]July 2017'!$A$10:$A$87,0),AR$47)</f>
        <v>147.13</v>
      </c>
      <c r="AS122" s="20">
        <f>INDEX('[8]July 2017'!$E$10:$AW$87,MATCH($A122,'[8]July 2017'!$A$10:$A$87,0),AS$47)</f>
        <v>244.1</v>
      </c>
      <c r="AT122" s="20">
        <f>INDEX('[8]July 2017'!$E$10:$AW$87,MATCH($A122,'[8]July 2017'!$A$10:$A$87,0),AT$47)</f>
        <v>183.06</v>
      </c>
    </row>
    <row r="123" spans="1:46">
      <c r="A123" s="21">
        <f t="shared" si="15"/>
        <v>42705</v>
      </c>
      <c r="B123" s="20">
        <f>INDEX('[8]July 2017'!$E$10:$AW$87,MATCH($A123,'[8]July 2017'!$A$10:$A$87,0),B$47)/1000000</f>
        <v>2487.4867222500002</v>
      </c>
      <c r="C123" s="20">
        <f>INDEX('[8]July 2017'!$E$10:$AW$87,MATCH($A123,'[8]July 2017'!$A$10:$A$87,0),C$47)/1000000</f>
        <v>220.83434452</v>
      </c>
      <c r="D123" s="20">
        <f>INDEX('[8]July 2017'!$E$10:$AW$87,MATCH($A123,'[8]July 2017'!$A$10:$A$87,0),D$47)/1000000</f>
        <v>1653.20363748</v>
      </c>
      <c r="E123" s="20">
        <f>INDEX('[8]July 2017'!$E$10:$AW$87,MATCH($A123,'[8]July 2017'!$A$10:$A$87,0),E$47)/1000000</f>
        <v>575.65633802999992</v>
      </c>
      <c r="F123" s="20">
        <f>INDEX('[8]July 2017'!$E$10:$AW$87,MATCH($A123,'[8]July 2017'!$A$10:$A$87,0),F$47)/1000000</f>
        <v>287.44909354999999</v>
      </c>
      <c r="G123" s="20">
        <f>INDEX('[8]July 2017'!$E$10:$AW$87,MATCH($A123,'[8]July 2017'!$A$10:$A$87,0),G$47)/1000000</f>
        <v>298.82968953</v>
      </c>
      <c r="H123" s="20">
        <f>INDEX('[8]July 2017'!$E$10:$AW$87,MATCH($A123,'[8]July 2017'!$A$10:$A$87,0),H$47)/1000000</f>
        <v>927.92143940999995</v>
      </c>
      <c r="I123" s="20">
        <f>INDEX('[8]July 2017'!$E$10:$AW$87,MATCH($A123,'[8]July 2017'!$A$10:$A$87,0),I$47)/1000000</f>
        <v>1101.12778299</v>
      </c>
      <c r="J123" s="20">
        <f>INDEX('[8]July 2017'!$E$10:$AW$87,MATCH($A123,'[8]July 2017'!$A$10:$A$87,0),J$47)/1000000</f>
        <v>10085.816488590001</v>
      </c>
      <c r="K123" s="20">
        <f>INDEX('[8]July 2017'!$E$10:$AW$87,MATCH($A123,'[8]July 2017'!$A$10:$A$87,0),K$47)</f>
        <v>1274328</v>
      </c>
      <c r="L123" s="20">
        <f>INDEX('[8]July 2017'!$E$10:$AW$87,MATCH($A123,'[8]July 2017'!$A$10:$A$87,0),L$47)</f>
        <v>54525</v>
      </c>
      <c r="M123" s="20">
        <f>INDEX('[8]July 2017'!$E$10:$AW$87,MATCH($A123,'[8]July 2017'!$A$10:$A$87,0),M$47)</f>
        <v>382893</v>
      </c>
      <c r="N123" s="20">
        <f>INDEX('[8]July 2017'!$E$10:$AW$87,MATCH($A123,'[8]July 2017'!$A$10:$A$87,0),N$47)</f>
        <v>91874</v>
      </c>
      <c r="O123" s="20">
        <f>INDEX('[8]July 2017'!$E$10:$AW$87,MATCH($A123,'[8]July 2017'!$A$10:$A$87,0),O$47)</f>
        <v>92308</v>
      </c>
      <c r="P123" s="20">
        <f>INDEX('[8]July 2017'!$E$10:$AW$87,MATCH($A123,'[8]July 2017'!$A$10:$A$87,0),P$47)</f>
        <v>76382</v>
      </c>
      <c r="Q123" s="20">
        <f>INDEX('[8]July 2017'!$E$10:$AW$87,MATCH($A123,'[8]July 2017'!$A$10:$A$87,0),Q$47)</f>
        <v>206497</v>
      </c>
      <c r="R123" s="20">
        <f>INDEX('[8]July 2017'!$E$10:$AW$87,MATCH($A123,'[8]July 2017'!$A$10:$A$87,0),R$47)</f>
        <v>264421</v>
      </c>
      <c r="S123" s="20">
        <f>INDEX('[8]July 2017'!$E$10:$AW$87,MATCH($A123,'[8]July 2017'!$A$10:$A$87,0),S$47)</f>
        <v>3127114</v>
      </c>
      <c r="T123" s="20">
        <f>INDEX('[8]July 2017'!$E$10:$AW$87,MATCH($A123,'[8]July 2017'!$A$10:$A$87,0),T$47)</f>
        <v>1952</v>
      </c>
      <c r="U123" s="20">
        <f>INDEX('[8]July 2017'!$E$10:$AW$87,MATCH($A123,'[8]July 2017'!$A$10:$A$87,0),U$47)</f>
        <v>4050.14</v>
      </c>
      <c r="V123" s="20">
        <f>INDEX('[8]July 2017'!$E$10:$AW$87,MATCH($A123,'[8]July 2017'!$A$10:$A$87,0),V$47)</f>
        <v>4317.67</v>
      </c>
      <c r="W123" s="20">
        <f>INDEX('[8]July 2017'!$E$10:$AW$87,MATCH($A123,'[8]July 2017'!$A$10:$A$87,0),W$47)</f>
        <v>6265.72</v>
      </c>
      <c r="X123" s="20">
        <f>INDEX('[8]July 2017'!$E$10:$AW$87,MATCH($A123,'[8]July 2017'!$A$10:$A$87,0),X$47)</f>
        <v>3114.02</v>
      </c>
      <c r="Y123" s="20">
        <f>INDEX('[8]July 2017'!$E$10:$AW$87,MATCH($A123,'[8]July 2017'!$A$10:$A$87,0),Y$47)</f>
        <v>3912.28</v>
      </c>
      <c r="Z123" s="20">
        <f>INDEX('[8]July 2017'!$E$10:$AW$87,MATCH($A123,'[8]July 2017'!$A$10:$A$87,0),Z$47)</f>
        <v>4493.6400000000003</v>
      </c>
      <c r="AA123" s="20">
        <f>INDEX('[8]July 2017'!$E$10:$AW$87,MATCH($A123,'[8]July 2017'!$A$10:$A$87,0),AA$47)</f>
        <v>4164.3</v>
      </c>
      <c r="AB123" s="20">
        <f>INDEX('[8]July 2017'!$E$10:$AW$87,MATCH($A123,'[8]July 2017'!$A$10:$A$87,0),AB$47)</f>
        <v>3225.28</v>
      </c>
      <c r="AC123" s="20">
        <f t="shared" si="25"/>
        <v>10.297531124709854</v>
      </c>
      <c r="AD123" s="20">
        <f t="shared" si="26"/>
        <v>29.181785431227034</v>
      </c>
      <c r="AE123" s="20">
        <f t="shared" si="27"/>
        <v>14.529292997274286</v>
      </c>
      <c r="AF123" s="20">
        <f t="shared" si="28"/>
        <v>54.94799614136631</v>
      </c>
      <c r="AG123" s="20">
        <f t="shared" si="29"/>
        <v>13.966094093375791</v>
      </c>
      <c r="AH123" s="20">
        <f t="shared" si="30"/>
        <v>9.4215051173991569</v>
      </c>
      <c r="AI123" s="20">
        <f t="shared" si="31"/>
        <v>33.98608379972773</v>
      </c>
      <c r="AJ123" s="20">
        <f t="shared" si="32"/>
        <v>16.10511660285416</v>
      </c>
      <c r="AK123" s="20">
        <f t="shared" si="33"/>
        <v>17.611969639054227</v>
      </c>
      <c r="AL123" s="20">
        <f>INDEX('[8]July 2017'!$E$10:$AW$87,MATCH($A123,'[8]July 2017'!$A$10:$A$87,0),AL$47)</f>
        <v>189.56</v>
      </c>
      <c r="AM123" s="20">
        <f>INDEX('[8]July 2017'!$E$10:$AW$87,MATCH($A123,'[8]July 2017'!$A$10:$A$87,0),AM$47)</f>
        <v>138.79</v>
      </c>
      <c r="AN123" s="20">
        <f>INDEX('[8]July 2017'!$E$10:$AW$87,MATCH($A123,'[8]July 2017'!$A$10:$A$87,0),AN$47)</f>
        <v>297.17</v>
      </c>
      <c r="AO123" s="20">
        <f>INDEX('[8]July 2017'!$E$10:$AW$87,MATCH($A123,'[8]July 2017'!$A$10:$A$87,0),AO$47)</f>
        <v>114.03</v>
      </c>
      <c r="AP123" s="20">
        <f>INDEX('[8]July 2017'!$E$10:$AW$87,MATCH($A123,'[8]July 2017'!$A$10:$A$87,0),AP$47)</f>
        <v>222.97</v>
      </c>
      <c r="AQ123" s="20">
        <f>INDEX('[8]July 2017'!$E$10:$AW$87,MATCH($A123,'[8]July 2017'!$A$10:$A$87,0),AQ$47)</f>
        <v>415.25</v>
      </c>
      <c r="AR123" s="20">
        <f>INDEX('[8]July 2017'!$E$10:$AW$87,MATCH($A123,'[8]July 2017'!$A$10:$A$87,0),AR$47)</f>
        <v>132.22</v>
      </c>
      <c r="AS123" s="20">
        <f>INDEX('[8]July 2017'!$E$10:$AW$87,MATCH($A123,'[8]July 2017'!$A$10:$A$87,0),AS$47)</f>
        <v>258.57</v>
      </c>
      <c r="AT123" s="20">
        <f>INDEX('[8]July 2017'!$E$10:$AW$87,MATCH($A123,'[8]July 2017'!$A$10:$A$87,0),AT$47)</f>
        <v>183.13</v>
      </c>
    </row>
    <row r="124" spans="1:46">
      <c r="A124" s="21">
        <v>42795</v>
      </c>
      <c r="B124" s="20">
        <f>INDEX('[8]July 2017'!$E$10:$AW$87,MATCH($A124,'[8]July 2017'!$A$10:$A$87,0),B$47)/1000000</f>
        <v>2412.5036923400003</v>
      </c>
      <c r="C124" s="20">
        <f>INDEX('[8]July 2017'!$E$10:$AW$87,MATCH($A124,'[8]July 2017'!$A$10:$A$87,0),C$47)/1000000</f>
        <v>252.63785412999999</v>
      </c>
      <c r="D124" s="20">
        <f>INDEX('[8]July 2017'!$E$10:$AW$87,MATCH($A124,'[8]July 2017'!$A$10:$A$87,0),D$47)/1000000</f>
        <v>1447.7417410399999</v>
      </c>
      <c r="E124" s="20">
        <f>INDEX('[8]July 2017'!$E$10:$AW$87,MATCH($A124,'[8]July 2017'!$A$10:$A$87,0),E$47)/1000000</f>
        <v>531.82348845000001</v>
      </c>
      <c r="F124" s="20">
        <f>INDEX('[8]July 2017'!$E$10:$AW$87,MATCH($A124,'[8]July 2017'!$A$10:$A$87,0),F$47)/1000000</f>
        <v>284.69179974999997</v>
      </c>
      <c r="G124" s="20">
        <f>INDEX('[8]July 2017'!$E$10:$AW$87,MATCH($A124,'[8]July 2017'!$A$10:$A$87,0),G$47)/1000000</f>
        <v>221.80635706000001</v>
      </c>
      <c r="H124" s="20">
        <f>INDEX('[8]July 2017'!$E$10:$AW$87,MATCH($A124,'[8]July 2017'!$A$10:$A$87,0),H$47)/1000000</f>
        <v>938.34152809</v>
      </c>
      <c r="I124" s="20">
        <f>INDEX('[8]July 2017'!$E$10:$AW$87,MATCH($A124,'[8]July 2017'!$A$10:$A$87,0),I$47)/1000000</f>
        <v>1110.41927302</v>
      </c>
      <c r="J124" s="20">
        <f>INDEX('[8]July 2017'!$E$10:$AW$87,MATCH($A124,'[8]July 2017'!$A$10:$A$87,0),J$47)/1000000</f>
        <v>10023.86225167</v>
      </c>
      <c r="K124" s="20">
        <f>INDEX('[8]July 2017'!$E$10:$AW$87,MATCH($A124,'[8]July 2017'!$A$10:$A$87,0),K$47)</f>
        <v>1281531</v>
      </c>
      <c r="L124" s="20">
        <f>INDEX('[8]July 2017'!$E$10:$AW$87,MATCH($A124,'[8]July 2017'!$A$10:$A$87,0),L$47)</f>
        <v>56656</v>
      </c>
      <c r="M124" s="20">
        <f>INDEX('[8]July 2017'!$E$10:$AW$87,MATCH($A124,'[8]July 2017'!$A$10:$A$87,0),M$47)</f>
        <v>377777</v>
      </c>
      <c r="N124" s="20">
        <f>INDEX('[8]July 2017'!$E$10:$AW$87,MATCH($A124,'[8]July 2017'!$A$10:$A$87,0),N$47)</f>
        <v>96476</v>
      </c>
      <c r="O124" s="20">
        <f>INDEX('[8]July 2017'!$E$10:$AW$87,MATCH($A124,'[8]July 2017'!$A$10:$A$87,0),O$47)</f>
        <v>93329</v>
      </c>
      <c r="P124" s="20">
        <f>INDEX('[8]July 2017'!$E$10:$AW$87,MATCH($A124,'[8]July 2017'!$A$10:$A$87,0),P$47)</f>
        <v>75340</v>
      </c>
      <c r="Q124" s="20">
        <f>INDEX('[8]July 2017'!$E$10:$AW$87,MATCH($A124,'[8]July 2017'!$A$10:$A$87,0),Q$47)</f>
        <v>211686</v>
      </c>
      <c r="R124" s="20">
        <f>INDEX('[8]July 2017'!$E$10:$AW$87,MATCH($A124,'[8]July 2017'!$A$10:$A$87,0),R$47)</f>
        <v>281597</v>
      </c>
      <c r="S124" s="20">
        <f>INDEX('[8]July 2017'!$E$10:$AW$87,MATCH($A124,'[8]July 2017'!$A$10:$A$87,0),S$47)</f>
        <v>3179420</v>
      </c>
      <c r="T124" s="20">
        <f>INDEX('[8]July 2017'!$E$10:$AW$87,MATCH($A124,'[8]July 2017'!$A$10:$A$87,0),T$47)</f>
        <v>1882.52</v>
      </c>
      <c r="U124" s="20">
        <f>INDEX('[8]July 2017'!$E$10:$AW$87,MATCH($A124,'[8]July 2017'!$A$10:$A$87,0),U$47)</f>
        <v>4459.17</v>
      </c>
      <c r="V124" s="20">
        <f>INDEX('[8]July 2017'!$E$10:$AW$87,MATCH($A124,'[8]July 2017'!$A$10:$A$87,0),V$47)</f>
        <v>3832.27</v>
      </c>
      <c r="W124" s="20">
        <f>INDEX('[8]July 2017'!$E$10:$AW$87,MATCH($A124,'[8]July 2017'!$A$10:$A$87,0),W$47)</f>
        <v>5512.51</v>
      </c>
      <c r="X124" s="20">
        <f>INDEX('[8]July 2017'!$E$10:$AW$87,MATCH($A124,'[8]July 2017'!$A$10:$A$87,0),X$47)</f>
        <v>3050.4</v>
      </c>
      <c r="Y124" s="20">
        <f>INDEX('[8]July 2017'!$E$10:$AW$87,MATCH($A124,'[8]July 2017'!$A$10:$A$87,0),Y$47)</f>
        <v>2944.08</v>
      </c>
      <c r="Z124" s="20">
        <f>INDEX('[8]July 2017'!$E$10:$AW$87,MATCH($A124,'[8]July 2017'!$A$10:$A$87,0),Z$47)</f>
        <v>4432.71</v>
      </c>
      <c r="AA124" s="20">
        <f>INDEX('[8]July 2017'!$E$10:$AW$87,MATCH($A124,'[8]July 2017'!$A$10:$A$87,0),AA$47)</f>
        <v>3943.29</v>
      </c>
      <c r="AB124" s="20">
        <f>INDEX('[8]July 2017'!$E$10:$AW$87,MATCH($A124,'[8]July 2017'!$A$10:$A$87,0),AB$47)</f>
        <v>3152.73</v>
      </c>
      <c r="AC124" s="20">
        <f t="shared" si="25"/>
        <v>10.022467124527498</v>
      </c>
      <c r="AD124" s="20">
        <f t="shared" si="26"/>
        <v>26.250485665508918</v>
      </c>
      <c r="AE124" s="20">
        <f t="shared" si="27"/>
        <v>13.252654148078983</v>
      </c>
      <c r="AF124" s="20">
        <f t="shared" si="28"/>
        <v>55.04253619570644</v>
      </c>
      <c r="AG124" s="20">
        <f t="shared" si="29"/>
        <v>14.747631019145233</v>
      </c>
      <c r="AH124" s="20">
        <f t="shared" si="30"/>
        <v>10.778253706754532</v>
      </c>
      <c r="AI124" s="20">
        <f t="shared" si="31"/>
        <v>34.38341607198263</v>
      </c>
      <c r="AJ124" s="20">
        <f t="shared" si="32"/>
        <v>15.329821560471173</v>
      </c>
      <c r="AK124" s="20">
        <f t="shared" si="33"/>
        <v>17.333168398482602</v>
      </c>
      <c r="AL124" s="20">
        <f>INDEX('[8]July 2017'!$E$10:$AW$87,MATCH($A124,'[8]July 2017'!$A$10:$A$87,0),AL$47)</f>
        <v>187.83</v>
      </c>
      <c r="AM124" s="20">
        <f>INDEX('[8]July 2017'!$E$10:$AW$87,MATCH($A124,'[8]July 2017'!$A$10:$A$87,0),AM$47)</f>
        <v>169.87</v>
      </c>
      <c r="AN124" s="20">
        <f>INDEX('[8]July 2017'!$E$10:$AW$87,MATCH($A124,'[8]July 2017'!$A$10:$A$87,0),AN$47)</f>
        <v>289.17</v>
      </c>
      <c r="AO124" s="20">
        <f>INDEX('[8]July 2017'!$E$10:$AW$87,MATCH($A124,'[8]July 2017'!$A$10:$A$87,0),AO$47)</f>
        <v>100.15</v>
      </c>
      <c r="AP124" s="20">
        <f>INDEX('[8]July 2017'!$E$10:$AW$87,MATCH($A124,'[8]July 2017'!$A$10:$A$87,0),AP$47)</f>
        <v>206.84</v>
      </c>
      <c r="AQ124" s="20">
        <f>INDEX('[8]July 2017'!$E$10:$AW$87,MATCH($A124,'[8]July 2017'!$A$10:$A$87,0),AQ$47)</f>
        <v>273.14999999999998</v>
      </c>
      <c r="AR124" s="20">
        <f>INDEX('[8]July 2017'!$E$10:$AW$87,MATCH($A124,'[8]July 2017'!$A$10:$A$87,0),AR$47)</f>
        <v>128.91999999999999</v>
      </c>
      <c r="AS124" s="20">
        <f>INDEX('[8]July 2017'!$E$10:$AW$87,MATCH($A124,'[8]July 2017'!$A$10:$A$87,0),AS$47)</f>
        <v>257.23</v>
      </c>
      <c r="AT124" s="20">
        <f>INDEX('[8]July 2017'!$E$10:$AW$87,MATCH($A124,'[8]July 2017'!$A$10:$A$87,0),AT$47)</f>
        <v>181.89</v>
      </c>
    </row>
  </sheetData>
  <mergeCells count="5">
    <mergeCell ref="K48:S48"/>
    <mergeCell ref="B48:J48"/>
    <mergeCell ref="T48:AB48"/>
    <mergeCell ref="AC48:AK48"/>
    <mergeCell ref="AL48:AT48"/>
  </mergeCells>
  <pageMargins left="0.7" right="0.7" top="0.75" bottom="0.75" header="0.3" footer="0.3"/>
  <pageSetup paperSize="9" orientation="portrait" horizontalDpi="4294967292" verticalDpi="429496729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68"/>
  <sheetViews>
    <sheetView zoomScaleNormal="100" workbookViewId="0">
      <pane xSplit="2" ySplit="7" topLeftCell="C8" activePane="bottomRight" state="frozen"/>
      <selection pane="topRight" activeCell="C1" sqref="C1"/>
      <selection pane="bottomLeft" activeCell="A8" sqref="A8"/>
      <selection pane="bottomRight" activeCell="V20" sqref="V20"/>
    </sheetView>
  </sheetViews>
  <sheetFormatPr defaultColWidth="8.75" defaultRowHeight="12.75"/>
  <cols>
    <col min="1" max="1" width="1.5" customWidth="1"/>
    <col min="2" max="2" width="19" customWidth="1"/>
    <col min="3" max="7" width="8"/>
    <col min="8" max="8" width="8" style="213"/>
    <col min="9" max="9" width="6" style="214" customWidth="1"/>
    <col min="10" max="10" width="2.625" customWidth="1"/>
    <col min="11" max="11" width="9.375" customWidth="1"/>
    <col min="12" max="12" width="10.25" customWidth="1"/>
    <col min="20" max="16384" width="8.75" style="175"/>
  </cols>
  <sheetData>
    <row r="1" spans="1:11" ht="12.75" customHeight="1">
      <c r="A1" s="177" t="s">
        <v>209</v>
      </c>
      <c r="B1" s="178"/>
      <c r="C1" s="178"/>
      <c r="D1" s="178"/>
      <c r="E1" s="178"/>
      <c r="F1" s="178"/>
      <c r="G1" s="178"/>
      <c r="H1" s="179"/>
      <c r="I1" s="180"/>
    </row>
    <row r="2" spans="1:11" ht="11.25" customHeight="1">
      <c r="B2" s="181"/>
      <c r="C2" s="181"/>
      <c r="D2" s="181"/>
      <c r="E2" s="181"/>
      <c r="F2" s="181"/>
      <c r="G2" s="181"/>
      <c r="H2" s="182"/>
      <c r="I2" s="183"/>
      <c r="J2" s="184"/>
      <c r="K2" s="184"/>
    </row>
    <row r="3" spans="1:11" ht="15" customHeight="1">
      <c r="A3" s="185" t="s">
        <v>210</v>
      </c>
      <c r="B3" s="185"/>
      <c r="C3" s="185"/>
      <c r="D3" s="185"/>
      <c r="E3" s="185"/>
      <c r="F3" s="185"/>
      <c r="G3" s="185"/>
      <c r="H3" s="186"/>
      <c r="I3" s="187"/>
    </row>
    <row r="4" spans="1:11" ht="14.25" customHeight="1">
      <c r="A4" s="281" t="s">
        <v>282</v>
      </c>
      <c r="B4" s="188"/>
      <c r="C4" s="188"/>
      <c r="D4" s="188"/>
      <c r="E4" s="188"/>
      <c r="F4" s="188"/>
      <c r="G4" s="188"/>
      <c r="H4" s="189"/>
      <c r="I4" s="190"/>
    </row>
    <row r="5" spans="1:11" ht="11.25" customHeight="1">
      <c r="A5" s="191"/>
      <c r="B5" s="191"/>
      <c r="C5" s="191"/>
      <c r="D5" s="191"/>
      <c r="E5" s="191"/>
      <c r="F5" s="191"/>
      <c r="G5" s="191"/>
      <c r="H5" s="192"/>
      <c r="I5" s="193"/>
      <c r="J5" s="191"/>
      <c r="K5" s="194"/>
    </row>
    <row r="6" spans="1:11" ht="11.25" customHeight="1">
      <c r="A6" s="277" t="s">
        <v>211</v>
      </c>
      <c r="B6" s="278"/>
      <c r="C6" s="244"/>
      <c r="D6" s="242"/>
      <c r="E6" s="246" t="s">
        <v>283</v>
      </c>
      <c r="F6" s="242"/>
      <c r="G6" s="245"/>
      <c r="H6" s="247" t="s">
        <v>212</v>
      </c>
      <c r="I6" s="249" t="s">
        <v>284</v>
      </c>
      <c r="J6" s="242"/>
      <c r="K6" s="195"/>
    </row>
    <row r="7" spans="1:11" ht="11.25" customHeight="1">
      <c r="A7" s="279"/>
      <c r="B7" s="280"/>
      <c r="C7" s="241">
        <v>2013</v>
      </c>
      <c r="D7" s="241">
        <v>2014</v>
      </c>
      <c r="E7" s="241">
        <v>2015</v>
      </c>
      <c r="F7" s="243">
        <v>2016</v>
      </c>
      <c r="G7" s="243">
        <v>2017</v>
      </c>
      <c r="H7" s="248" t="s">
        <v>213</v>
      </c>
      <c r="I7" s="275" t="s">
        <v>214</v>
      </c>
      <c r="J7" s="276"/>
      <c r="K7" s="196"/>
    </row>
    <row r="8" spans="1:11" ht="11.25" customHeight="1">
      <c r="B8" s="197"/>
      <c r="C8" s="197"/>
      <c r="D8" s="197"/>
      <c r="E8" s="197"/>
      <c r="F8" s="198"/>
      <c r="G8" s="198"/>
      <c r="H8" s="199"/>
      <c r="I8" s="200"/>
    </row>
    <row r="9" spans="1:11" ht="11.25" customHeight="1">
      <c r="A9" s="252" t="s">
        <v>215</v>
      </c>
      <c r="B9" s="251"/>
      <c r="C9" s="258">
        <v>220736</v>
      </c>
      <c r="D9" s="259">
        <v>239584</v>
      </c>
      <c r="E9" s="259">
        <v>309792</v>
      </c>
      <c r="F9" s="258">
        <v>394528</v>
      </c>
      <c r="G9" s="258">
        <v>398832</v>
      </c>
      <c r="H9" s="258">
        <v>4304</v>
      </c>
      <c r="I9" s="273" t="s">
        <v>287</v>
      </c>
    </row>
    <row r="10" spans="1:11" ht="11.25" customHeight="1">
      <c r="A10" s="252"/>
      <c r="B10" s="251"/>
      <c r="C10" s="253"/>
      <c r="D10" s="254"/>
      <c r="E10" s="254"/>
      <c r="F10" s="253"/>
      <c r="G10" s="253"/>
      <c r="H10" s="258"/>
      <c r="I10" s="273"/>
    </row>
    <row r="11" spans="1:11" ht="11.25" customHeight="1">
      <c r="A11" s="255" t="s">
        <v>216</v>
      </c>
      <c r="B11" s="250"/>
      <c r="C11" s="263"/>
      <c r="D11" s="263"/>
      <c r="E11" s="263"/>
      <c r="F11" s="263"/>
      <c r="G11" s="263"/>
      <c r="H11" s="258"/>
      <c r="I11" s="273"/>
    </row>
    <row r="12" spans="1:11" ht="11.25" customHeight="1">
      <c r="A12" s="256"/>
      <c r="B12" s="264" t="s">
        <v>217</v>
      </c>
      <c r="C12" s="263">
        <v>161280</v>
      </c>
      <c r="D12" s="263">
        <v>177248</v>
      </c>
      <c r="E12" s="265">
        <v>232432</v>
      </c>
      <c r="F12" s="265">
        <v>305376</v>
      </c>
      <c r="G12" s="263">
        <v>298304</v>
      </c>
      <c r="H12" s="265">
        <v>-7072</v>
      </c>
      <c r="I12" s="274" t="s">
        <v>288</v>
      </c>
    </row>
    <row r="13" spans="1:11" ht="11.25" customHeight="1">
      <c r="A13" s="256"/>
      <c r="B13" s="264" t="s">
        <v>218</v>
      </c>
      <c r="C13" s="265">
        <v>25488</v>
      </c>
      <c r="D13" s="265">
        <v>31792</v>
      </c>
      <c r="E13" s="265">
        <v>38256</v>
      </c>
      <c r="F13" s="265">
        <v>43696</v>
      </c>
      <c r="G13" s="265">
        <v>49488</v>
      </c>
      <c r="H13" s="265">
        <v>5792</v>
      </c>
      <c r="I13" s="274" t="s">
        <v>289</v>
      </c>
    </row>
    <row r="14" spans="1:11" ht="11.25" customHeight="1">
      <c r="A14" s="256"/>
      <c r="B14" s="264" t="s">
        <v>219</v>
      </c>
      <c r="C14" s="265">
        <v>15696</v>
      </c>
      <c r="D14" s="265">
        <v>11392</v>
      </c>
      <c r="E14" s="265">
        <v>12544</v>
      </c>
      <c r="F14" s="265">
        <v>13264</v>
      </c>
      <c r="G14" s="265">
        <v>15936</v>
      </c>
      <c r="H14" s="265">
        <v>2672</v>
      </c>
      <c r="I14" s="274" t="s">
        <v>290</v>
      </c>
    </row>
    <row r="15" spans="1:11" ht="11.25" customHeight="1">
      <c r="A15" s="256"/>
      <c r="B15" s="264" t="s">
        <v>220</v>
      </c>
      <c r="C15" s="265">
        <v>3792</v>
      </c>
      <c r="D15" s="265">
        <v>4896</v>
      </c>
      <c r="E15" s="265">
        <v>7168</v>
      </c>
      <c r="F15" s="265">
        <v>8608</v>
      </c>
      <c r="G15" s="265">
        <v>10144</v>
      </c>
      <c r="H15" s="265">
        <v>1536</v>
      </c>
      <c r="I15" s="274" t="s">
        <v>291</v>
      </c>
    </row>
    <row r="16" spans="1:11" ht="11.25" customHeight="1">
      <c r="A16" s="257"/>
      <c r="B16" s="264" t="s">
        <v>221</v>
      </c>
      <c r="C16" s="265">
        <v>1760</v>
      </c>
      <c r="D16" s="265">
        <v>1344</v>
      </c>
      <c r="E16" s="265">
        <v>1456</v>
      </c>
      <c r="F16" s="265">
        <v>2272</v>
      </c>
      <c r="G16" s="265">
        <v>2800</v>
      </c>
      <c r="H16" s="265">
        <v>528</v>
      </c>
      <c r="I16" s="274" t="s">
        <v>292</v>
      </c>
    </row>
    <row r="17" spans="1:9" ht="11.25" customHeight="1">
      <c r="A17" s="257"/>
      <c r="B17" s="264"/>
      <c r="C17" s="265"/>
      <c r="D17" s="265"/>
      <c r="E17" s="265"/>
      <c r="F17" s="265"/>
      <c r="G17" s="265"/>
      <c r="H17" s="265"/>
      <c r="I17" s="274"/>
    </row>
    <row r="18" spans="1:9" ht="11.25" customHeight="1">
      <c r="A18" s="252" t="s">
        <v>222</v>
      </c>
      <c r="B18" s="250"/>
      <c r="C18" s="263"/>
      <c r="D18" s="263"/>
      <c r="E18" s="263"/>
      <c r="F18" s="263"/>
      <c r="G18" s="263"/>
      <c r="H18" s="265"/>
      <c r="I18" s="274"/>
    </row>
    <row r="19" spans="1:9" ht="11.25" customHeight="1">
      <c r="A19" s="257"/>
      <c r="B19" s="264" t="s">
        <v>223</v>
      </c>
      <c r="C19" s="263">
        <v>12160</v>
      </c>
      <c r="D19" s="263">
        <v>14720</v>
      </c>
      <c r="E19" s="263">
        <v>22304</v>
      </c>
      <c r="F19" s="263">
        <v>25024</v>
      </c>
      <c r="G19" s="263">
        <v>27648</v>
      </c>
      <c r="H19" s="265">
        <v>2624</v>
      </c>
      <c r="I19" s="274" t="s">
        <v>293</v>
      </c>
    </row>
    <row r="20" spans="1:9" ht="11.25" customHeight="1">
      <c r="A20" s="257"/>
      <c r="B20" s="264" t="s">
        <v>224</v>
      </c>
      <c r="C20" s="263">
        <v>11664</v>
      </c>
      <c r="D20" s="263">
        <v>15072</v>
      </c>
      <c r="E20" s="263">
        <v>18976</v>
      </c>
      <c r="F20" s="263">
        <v>22624</v>
      </c>
      <c r="G20" s="263">
        <v>23024</v>
      </c>
      <c r="H20" s="265">
        <v>400</v>
      </c>
      <c r="I20" s="274" t="s">
        <v>294</v>
      </c>
    </row>
    <row r="21" spans="1:9" ht="11.25" customHeight="1">
      <c r="A21" s="256"/>
      <c r="B21" s="264" t="s">
        <v>225</v>
      </c>
      <c r="C21" s="263">
        <v>34288</v>
      </c>
      <c r="D21" s="263">
        <v>38448</v>
      </c>
      <c r="E21" s="263">
        <v>50304</v>
      </c>
      <c r="F21" s="263">
        <v>67632</v>
      </c>
      <c r="G21" s="263">
        <v>70288</v>
      </c>
      <c r="H21" s="265">
        <v>2656</v>
      </c>
      <c r="I21" s="274" t="s">
        <v>295</v>
      </c>
    </row>
    <row r="22" spans="1:9" ht="11.25" customHeight="1">
      <c r="A22" s="256"/>
      <c r="B22" s="264" t="s">
        <v>226</v>
      </c>
      <c r="C22" s="263">
        <v>45440</v>
      </c>
      <c r="D22" s="263">
        <v>46304</v>
      </c>
      <c r="E22" s="263">
        <v>55056</v>
      </c>
      <c r="F22" s="263">
        <v>64048</v>
      </c>
      <c r="G22" s="263">
        <v>63584</v>
      </c>
      <c r="H22" s="265">
        <v>-464</v>
      </c>
      <c r="I22" s="274" t="s">
        <v>296</v>
      </c>
    </row>
    <row r="23" spans="1:9" ht="11.25" customHeight="1">
      <c r="A23" s="256"/>
      <c r="B23" s="264" t="s">
        <v>227</v>
      </c>
      <c r="C23" s="263">
        <v>52752</v>
      </c>
      <c r="D23" s="263">
        <v>51600</v>
      </c>
      <c r="E23" s="263">
        <v>68512</v>
      </c>
      <c r="F23" s="263">
        <v>85504</v>
      </c>
      <c r="G23" s="263">
        <v>85568</v>
      </c>
      <c r="H23" s="265">
        <v>64</v>
      </c>
      <c r="I23" s="274" t="s">
        <v>297</v>
      </c>
    </row>
    <row r="24" spans="1:9" ht="11.25" customHeight="1">
      <c r="A24" s="256"/>
      <c r="B24" s="264" t="s">
        <v>228</v>
      </c>
      <c r="C24" s="263">
        <v>48064</v>
      </c>
      <c r="D24" s="263">
        <v>52656</v>
      </c>
      <c r="E24" s="263">
        <v>67488</v>
      </c>
      <c r="F24" s="263">
        <v>88736</v>
      </c>
      <c r="G24" s="263">
        <v>88304</v>
      </c>
      <c r="H24" s="265">
        <v>-432</v>
      </c>
      <c r="I24" s="274" t="s">
        <v>298</v>
      </c>
    </row>
    <row r="25" spans="1:9" ht="11.25" customHeight="1">
      <c r="A25" s="256"/>
      <c r="B25" s="264" t="s">
        <v>229</v>
      </c>
      <c r="C25" s="263">
        <v>16368</v>
      </c>
      <c r="D25" s="263">
        <v>20784</v>
      </c>
      <c r="E25" s="263">
        <v>27152</v>
      </c>
      <c r="F25" s="263">
        <v>40960</v>
      </c>
      <c r="G25" s="263">
        <v>40416</v>
      </c>
      <c r="H25" s="265">
        <v>-544</v>
      </c>
      <c r="I25" s="274" t="s">
        <v>299</v>
      </c>
    </row>
    <row r="26" spans="1:9" ht="11.25" customHeight="1">
      <c r="A26" s="256"/>
      <c r="B26" s="264"/>
      <c r="C26" s="263"/>
      <c r="D26" s="263"/>
      <c r="E26" s="263"/>
      <c r="F26" s="263"/>
      <c r="G26" s="263"/>
      <c r="H26" s="265"/>
      <c r="I26" s="274"/>
    </row>
    <row r="27" spans="1:9" ht="11.25" customHeight="1">
      <c r="A27" s="255" t="s">
        <v>230</v>
      </c>
      <c r="B27" s="250"/>
      <c r="C27" s="263"/>
      <c r="D27" s="263"/>
      <c r="E27" s="263"/>
      <c r="F27" s="263"/>
      <c r="G27" s="263"/>
      <c r="H27" s="265"/>
      <c r="I27" s="274"/>
    </row>
    <row r="28" spans="1:9" ht="11.25" customHeight="1">
      <c r="A28" s="256"/>
      <c r="B28" s="266" t="s">
        <v>231</v>
      </c>
      <c r="C28" s="263">
        <v>105968</v>
      </c>
      <c r="D28" s="263">
        <v>97440</v>
      </c>
      <c r="E28" s="263">
        <v>112592</v>
      </c>
      <c r="F28" s="263">
        <v>145488</v>
      </c>
      <c r="G28" s="263">
        <v>133136</v>
      </c>
      <c r="H28" s="265">
        <v>-12352</v>
      </c>
      <c r="I28" s="274" t="s">
        <v>300</v>
      </c>
    </row>
    <row r="29" spans="1:9" ht="11.25" customHeight="1">
      <c r="A29" s="256"/>
      <c r="B29" s="267" t="s">
        <v>232</v>
      </c>
      <c r="C29" s="263">
        <v>47568</v>
      </c>
      <c r="D29" s="263">
        <v>49232</v>
      </c>
      <c r="E29" s="263">
        <v>63952</v>
      </c>
      <c r="F29" s="263">
        <v>75056</v>
      </c>
      <c r="G29" s="263">
        <v>62992</v>
      </c>
      <c r="H29" s="265">
        <v>-12064</v>
      </c>
      <c r="I29" s="274" t="s">
        <v>301</v>
      </c>
    </row>
    <row r="30" spans="1:9" ht="11.25" customHeight="1">
      <c r="A30" s="256"/>
      <c r="B30" s="268" t="s">
        <v>233</v>
      </c>
      <c r="C30" s="263">
        <v>31664</v>
      </c>
      <c r="D30" s="263">
        <v>43520</v>
      </c>
      <c r="E30" s="263">
        <v>66928</v>
      </c>
      <c r="F30" s="263">
        <v>91424</v>
      </c>
      <c r="G30" s="263">
        <v>111456</v>
      </c>
      <c r="H30" s="265">
        <v>20032</v>
      </c>
      <c r="I30" s="274" t="s">
        <v>302</v>
      </c>
    </row>
    <row r="31" spans="1:9" ht="11.25" customHeight="1">
      <c r="A31" s="256"/>
      <c r="B31" s="269" t="s">
        <v>234</v>
      </c>
      <c r="C31" s="263">
        <v>11840</v>
      </c>
      <c r="D31" s="263">
        <v>16864</v>
      </c>
      <c r="E31" s="263">
        <v>24720</v>
      </c>
      <c r="F31" s="263">
        <v>32528</v>
      </c>
      <c r="G31" s="263">
        <v>34752</v>
      </c>
      <c r="H31" s="265">
        <v>2224</v>
      </c>
      <c r="I31" s="274" t="s">
        <v>303</v>
      </c>
    </row>
    <row r="32" spans="1:9" ht="11.25" customHeight="1">
      <c r="A32" s="256"/>
      <c r="B32" s="268" t="s">
        <v>235</v>
      </c>
      <c r="C32" s="263">
        <v>23696</v>
      </c>
      <c r="D32" s="263">
        <v>32528</v>
      </c>
      <c r="E32" s="263">
        <v>41600</v>
      </c>
      <c r="F32" s="263">
        <v>50032</v>
      </c>
      <c r="G32" s="263">
        <v>56496</v>
      </c>
      <c r="H32" s="265">
        <v>6464</v>
      </c>
      <c r="I32" s="274" t="s">
        <v>304</v>
      </c>
    </row>
    <row r="33" spans="1:11" ht="11.25" customHeight="1">
      <c r="A33" s="256"/>
      <c r="B33" s="270" t="s">
        <v>236</v>
      </c>
      <c r="C33" s="261">
        <v>3.735646958012</v>
      </c>
      <c r="D33" s="261">
        <v>5.0615275813295604</v>
      </c>
      <c r="E33" s="261">
        <v>5.9658753709198802</v>
      </c>
      <c r="F33" s="261">
        <v>6.3227642276422804</v>
      </c>
      <c r="G33" s="261">
        <v>7.7099080694586304</v>
      </c>
      <c r="H33" s="272">
        <v>0</v>
      </c>
      <c r="I33" s="274" t="s">
        <v>237</v>
      </c>
    </row>
    <row r="34" spans="1:11" ht="11.25" customHeight="1">
      <c r="A34" s="256"/>
      <c r="B34" s="270"/>
      <c r="C34" s="260"/>
      <c r="D34" s="260"/>
      <c r="E34" s="260"/>
      <c r="F34" s="260"/>
      <c r="G34" s="260"/>
      <c r="H34" s="271"/>
      <c r="I34" s="274"/>
    </row>
    <row r="35" spans="1:11" ht="11.25" customHeight="1">
      <c r="A35" s="255" t="s">
        <v>238</v>
      </c>
      <c r="B35" s="262"/>
      <c r="C35" s="263"/>
      <c r="D35" s="263"/>
      <c r="E35" s="263"/>
      <c r="F35" s="263"/>
      <c r="G35" s="263"/>
      <c r="H35" s="265"/>
      <c r="I35" s="274"/>
      <c r="J35" s="181"/>
      <c r="K35" s="181"/>
    </row>
    <row r="36" spans="1:11" ht="11.25" customHeight="1">
      <c r="A36" s="255"/>
      <c r="B36" s="264" t="s">
        <v>239</v>
      </c>
      <c r="C36" s="263">
        <v>204480</v>
      </c>
      <c r="D36" s="263">
        <v>217584</v>
      </c>
      <c r="E36" s="263">
        <v>279264</v>
      </c>
      <c r="F36" s="263">
        <v>346032</v>
      </c>
      <c r="G36" s="263">
        <v>345968</v>
      </c>
      <c r="H36" s="265">
        <v>-64</v>
      </c>
      <c r="I36" s="274" t="s">
        <v>305</v>
      </c>
      <c r="J36" s="181"/>
      <c r="K36" s="181"/>
    </row>
    <row r="37" spans="1:11" ht="11.25" customHeight="1">
      <c r="A37" s="255"/>
      <c r="B37" s="264" t="s">
        <v>240</v>
      </c>
      <c r="C37" s="263">
        <v>11696</v>
      </c>
      <c r="D37" s="263">
        <v>17600</v>
      </c>
      <c r="E37" s="263">
        <v>23856</v>
      </c>
      <c r="F37" s="263">
        <v>37888</v>
      </c>
      <c r="G37" s="263">
        <v>42960</v>
      </c>
      <c r="H37" s="265">
        <v>5072</v>
      </c>
      <c r="I37" s="274" t="s">
        <v>306</v>
      </c>
      <c r="J37" s="181"/>
      <c r="K37" s="181"/>
    </row>
    <row r="38" spans="1:11" ht="11.25" customHeight="1">
      <c r="A38" s="255"/>
      <c r="B38" s="264" t="s">
        <v>241</v>
      </c>
      <c r="C38" s="263">
        <v>2320</v>
      </c>
      <c r="D38" s="263">
        <v>2656</v>
      </c>
      <c r="E38" s="263">
        <v>4800</v>
      </c>
      <c r="F38" s="263">
        <v>8448</v>
      </c>
      <c r="G38" s="263">
        <v>7552</v>
      </c>
      <c r="H38" s="265">
        <v>-896</v>
      </c>
      <c r="I38" s="274" t="s">
        <v>307</v>
      </c>
      <c r="J38" s="181"/>
      <c r="K38" s="181"/>
    </row>
    <row r="39" spans="1:11" ht="11.25" customHeight="1">
      <c r="A39" s="255"/>
      <c r="B39" s="264" t="s">
        <v>242</v>
      </c>
      <c r="C39" s="263">
        <v>1584</v>
      </c>
      <c r="D39" s="263">
        <v>1216</v>
      </c>
      <c r="E39" s="263">
        <v>1440</v>
      </c>
      <c r="F39" s="263">
        <v>1696</v>
      </c>
      <c r="G39" s="263">
        <v>1904</v>
      </c>
      <c r="H39" s="265">
        <v>208</v>
      </c>
      <c r="I39" s="274" t="s">
        <v>308</v>
      </c>
      <c r="J39" s="181"/>
      <c r="K39" s="181"/>
    </row>
    <row r="40" spans="1:11" ht="11.25" customHeight="1">
      <c r="A40" s="255"/>
      <c r="B40" s="264"/>
      <c r="C40" s="263"/>
      <c r="D40" s="263"/>
      <c r="E40" s="263"/>
      <c r="F40" s="263"/>
      <c r="G40" s="263"/>
      <c r="H40" s="265"/>
      <c r="I40" s="274"/>
      <c r="J40" s="181"/>
      <c r="K40" s="181"/>
    </row>
    <row r="41" spans="1:11" ht="11.25" customHeight="1">
      <c r="A41" s="255" t="s">
        <v>243</v>
      </c>
      <c r="B41" s="264"/>
      <c r="C41" s="263"/>
      <c r="D41" s="263"/>
      <c r="E41" s="263"/>
      <c r="F41" s="263"/>
      <c r="G41" s="263"/>
      <c r="H41" s="265"/>
      <c r="I41" s="274"/>
      <c r="J41" s="181"/>
      <c r="K41" s="181"/>
    </row>
    <row r="42" spans="1:11" ht="11.25" customHeight="1">
      <c r="A42" s="255"/>
      <c r="B42" s="264" t="s">
        <v>244</v>
      </c>
      <c r="C42" s="263">
        <v>28592</v>
      </c>
      <c r="D42" s="263">
        <v>38496</v>
      </c>
      <c r="E42" s="263">
        <v>66656</v>
      </c>
      <c r="F42" s="263">
        <v>69072</v>
      </c>
      <c r="G42" s="263">
        <v>77584</v>
      </c>
      <c r="H42" s="265">
        <v>8512</v>
      </c>
      <c r="I42" s="274" t="s">
        <v>308</v>
      </c>
      <c r="J42" s="181"/>
      <c r="K42" s="181"/>
    </row>
    <row r="43" spans="1:11" ht="11.25" customHeight="1">
      <c r="A43" s="255"/>
      <c r="B43" s="264" t="s">
        <v>245</v>
      </c>
      <c r="C43" s="263">
        <v>28528</v>
      </c>
      <c r="D43" s="263">
        <v>33024</v>
      </c>
      <c r="E43" s="263">
        <v>49024</v>
      </c>
      <c r="F43" s="263">
        <v>72288</v>
      </c>
      <c r="G43" s="263">
        <v>73808</v>
      </c>
      <c r="H43" s="265">
        <v>1520</v>
      </c>
      <c r="I43" s="274" t="s">
        <v>309</v>
      </c>
      <c r="J43" s="181"/>
      <c r="K43" s="181"/>
    </row>
    <row r="44" spans="1:11" ht="11.25" customHeight="1">
      <c r="A44" s="255"/>
      <c r="B44" s="264" t="s">
        <v>247</v>
      </c>
      <c r="C44" s="263">
        <v>35568</v>
      </c>
      <c r="D44" s="263">
        <v>35632</v>
      </c>
      <c r="E44" s="263">
        <v>41600</v>
      </c>
      <c r="F44" s="263">
        <v>56848</v>
      </c>
      <c r="G44" s="263">
        <v>45120</v>
      </c>
      <c r="H44" s="265">
        <v>-11728</v>
      </c>
      <c r="I44" s="274" t="s">
        <v>310</v>
      </c>
      <c r="J44" s="181"/>
      <c r="K44" s="181"/>
    </row>
    <row r="45" spans="1:11" ht="11.25" customHeight="1">
      <c r="A45" s="255"/>
      <c r="B45" s="264" t="s">
        <v>246</v>
      </c>
      <c r="C45" s="263">
        <v>32864</v>
      </c>
      <c r="D45" s="263">
        <v>34432</v>
      </c>
      <c r="E45" s="263">
        <v>42704</v>
      </c>
      <c r="F45" s="263">
        <v>52976</v>
      </c>
      <c r="G45" s="263">
        <v>44240</v>
      </c>
      <c r="H45" s="265">
        <v>-8736</v>
      </c>
      <c r="I45" s="274" t="s">
        <v>311</v>
      </c>
      <c r="J45" s="181"/>
      <c r="K45" s="181"/>
    </row>
    <row r="46" spans="1:11" ht="11.25" customHeight="1">
      <c r="A46" s="255"/>
      <c r="B46" s="264" t="s">
        <v>249</v>
      </c>
      <c r="C46" s="263">
        <v>29072</v>
      </c>
      <c r="D46" s="263">
        <v>32720</v>
      </c>
      <c r="E46" s="263">
        <v>32784</v>
      </c>
      <c r="F46" s="263">
        <v>38784</v>
      </c>
      <c r="G46" s="263">
        <v>42736</v>
      </c>
      <c r="H46" s="265">
        <v>3952</v>
      </c>
      <c r="I46" s="274" t="s">
        <v>312</v>
      </c>
      <c r="J46" s="181"/>
      <c r="K46" s="181"/>
    </row>
    <row r="47" spans="1:11" ht="11.25" customHeight="1">
      <c r="A47" s="255"/>
      <c r="B47" s="264" t="s">
        <v>248</v>
      </c>
      <c r="C47" s="263">
        <v>33600</v>
      </c>
      <c r="D47" s="263">
        <v>30960</v>
      </c>
      <c r="E47" s="263">
        <v>38720</v>
      </c>
      <c r="F47" s="263">
        <v>46288</v>
      </c>
      <c r="G47" s="263">
        <v>39856</v>
      </c>
      <c r="H47" s="265">
        <v>-6432</v>
      </c>
      <c r="I47" s="274" t="s">
        <v>313</v>
      </c>
      <c r="J47" s="181"/>
      <c r="K47" s="181"/>
    </row>
    <row r="48" spans="1:11" ht="11.25" customHeight="1">
      <c r="A48" s="255"/>
      <c r="B48" s="264" t="s">
        <v>263</v>
      </c>
      <c r="C48" s="263">
        <v>592</v>
      </c>
      <c r="D48" s="263">
        <v>0</v>
      </c>
      <c r="E48" s="263">
        <v>0</v>
      </c>
      <c r="F48" s="263">
        <v>14128</v>
      </c>
      <c r="G48" s="263">
        <v>25008</v>
      </c>
      <c r="H48" s="265">
        <v>10880</v>
      </c>
      <c r="I48" s="274" t="s">
        <v>314</v>
      </c>
      <c r="J48" s="181"/>
      <c r="K48" s="181"/>
    </row>
    <row r="49" spans="1:12" ht="11.25" customHeight="1">
      <c r="A49" s="255"/>
      <c r="B49" s="264" t="s">
        <v>250</v>
      </c>
      <c r="C49" s="263">
        <v>15216</v>
      </c>
      <c r="D49" s="263">
        <v>12368</v>
      </c>
      <c r="E49" s="263">
        <v>13136</v>
      </c>
      <c r="F49" s="263">
        <v>16416</v>
      </c>
      <c r="G49" s="263">
        <v>16704</v>
      </c>
      <c r="H49" s="265">
        <v>288</v>
      </c>
      <c r="I49" s="274" t="s">
        <v>294</v>
      </c>
      <c r="J49" s="181"/>
      <c r="K49" s="181"/>
    </row>
    <row r="50" spans="1:12" ht="11.25" customHeight="1">
      <c r="A50" s="255"/>
      <c r="B50" s="264" t="s">
        <v>285</v>
      </c>
      <c r="C50" s="263">
        <v>0</v>
      </c>
      <c r="D50" s="263">
        <v>0</v>
      </c>
      <c r="E50" s="263">
        <v>0</v>
      </c>
      <c r="F50" s="263">
        <v>0</v>
      </c>
      <c r="G50" s="263">
        <v>8448</v>
      </c>
      <c r="H50" s="265">
        <v>8448</v>
      </c>
      <c r="I50" s="274" t="s">
        <v>237</v>
      </c>
      <c r="J50" s="181"/>
      <c r="K50" s="181"/>
    </row>
    <row r="51" spans="1:12" ht="11.25" customHeight="1">
      <c r="A51" s="255"/>
      <c r="B51" s="264" t="s">
        <v>286</v>
      </c>
      <c r="C51" s="263">
        <v>0</v>
      </c>
      <c r="D51" s="263">
        <v>0</v>
      </c>
      <c r="E51" s="263">
        <v>0</v>
      </c>
      <c r="F51" s="263">
        <v>0</v>
      </c>
      <c r="G51" s="263">
        <v>7184</v>
      </c>
      <c r="H51" s="265">
        <v>7184</v>
      </c>
      <c r="I51" s="274" t="s">
        <v>237</v>
      </c>
      <c r="J51" s="181"/>
      <c r="K51" s="181"/>
    </row>
    <row r="52" spans="1:12" ht="11.25" customHeight="1">
      <c r="A52" s="255"/>
      <c r="B52" s="264"/>
      <c r="C52" s="263"/>
      <c r="D52" s="263"/>
      <c r="E52" s="263"/>
      <c r="F52" s="263"/>
      <c r="G52" s="263"/>
      <c r="H52" s="265"/>
      <c r="I52" s="274"/>
      <c r="J52" s="181"/>
      <c r="K52" s="181"/>
    </row>
    <row r="53" spans="1:12" ht="11.25" customHeight="1">
      <c r="A53" s="255" t="s">
        <v>251</v>
      </c>
      <c r="B53" s="264"/>
      <c r="C53" s="263"/>
      <c r="D53" s="263"/>
      <c r="E53" s="263"/>
      <c r="F53" s="263"/>
      <c r="G53" s="263"/>
      <c r="H53" s="265"/>
      <c r="I53" s="274"/>
      <c r="J53" s="181"/>
      <c r="K53" s="181"/>
      <c r="L53" s="3"/>
    </row>
    <row r="54" spans="1:12" ht="11.25" customHeight="1">
      <c r="A54" s="255"/>
      <c r="B54" s="264" t="s">
        <v>252</v>
      </c>
      <c r="C54" s="263">
        <v>210432</v>
      </c>
      <c r="D54" s="263">
        <v>229184</v>
      </c>
      <c r="E54" s="263">
        <v>298688</v>
      </c>
      <c r="F54" s="263">
        <v>381456</v>
      </c>
      <c r="G54" s="263">
        <v>384080</v>
      </c>
      <c r="H54" s="265">
        <v>2624</v>
      </c>
      <c r="I54" s="274" t="s">
        <v>315</v>
      </c>
      <c r="J54" s="181"/>
      <c r="K54" s="181"/>
      <c r="L54" s="3"/>
    </row>
    <row r="55" spans="1:12" ht="11.25" customHeight="1">
      <c r="A55" s="255"/>
      <c r="B55" s="264" t="s">
        <v>104</v>
      </c>
      <c r="C55" s="263">
        <v>3264</v>
      </c>
      <c r="D55" s="263">
        <v>3456</v>
      </c>
      <c r="E55" s="263">
        <v>2768</v>
      </c>
      <c r="F55" s="263">
        <v>3296</v>
      </c>
      <c r="G55" s="263">
        <v>3568</v>
      </c>
      <c r="H55" s="265">
        <v>272</v>
      </c>
      <c r="I55" s="274" t="s">
        <v>316</v>
      </c>
      <c r="J55" s="181"/>
      <c r="K55" s="181"/>
      <c r="L55" s="3"/>
    </row>
    <row r="56" spans="1:12" ht="11.25" customHeight="1">
      <c r="A56" s="255"/>
      <c r="B56" s="264" t="s">
        <v>249</v>
      </c>
      <c r="C56" s="263">
        <v>1136</v>
      </c>
      <c r="D56" s="263">
        <v>1344</v>
      </c>
      <c r="E56" s="263">
        <v>1472</v>
      </c>
      <c r="F56" s="263">
        <v>2208</v>
      </c>
      <c r="G56" s="263">
        <v>2512</v>
      </c>
      <c r="H56" s="265">
        <v>304</v>
      </c>
      <c r="I56" s="274" t="s">
        <v>317</v>
      </c>
      <c r="J56" s="181"/>
      <c r="K56" s="181"/>
      <c r="L56" s="3"/>
    </row>
    <row r="57" spans="1:12" ht="11.25" customHeight="1">
      <c r="A57" s="255"/>
      <c r="B57" s="264" t="s">
        <v>253</v>
      </c>
      <c r="C57" s="263">
        <v>1168</v>
      </c>
      <c r="D57" s="263">
        <v>912</v>
      </c>
      <c r="E57" s="263">
        <v>1648</v>
      </c>
      <c r="F57" s="263">
        <v>1552</v>
      </c>
      <c r="G57" s="263">
        <v>1680</v>
      </c>
      <c r="H57" s="265">
        <v>128</v>
      </c>
      <c r="I57" s="274" t="s">
        <v>318</v>
      </c>
      <c r="J57" s="181"/>
      <c r="K57" s="181"/>
      <c r="L57" s="3"/>
    </row>
    <row r="58" spans="1:12" ht="11.25" customHeight="1">
      <c r="A58" s="201"/>
      <c r="B58" s="202"/>
      <c r="C58" s="182"/>
      <c r="D58" s="182"/>
      <c r="E58" s="182"/>
      <c r="F58" s="182"/>
      <c r="G58" s="182"/>
      <c r="H58" s="203"/>
      <c r="I58" s="204"/>
      <c r="J58" s="181"/>
      <c r="K58" s="181"/>
      <c r="L58" s="3"/>
    </row>
    <row r="59" spans="1:12" ht="11.25" customHeight="1">
      <c r="A59" s="201"/>
      <c r="B59" s="202"/>
      <c r="C59" s="182"/>
      <c r="D59" s="182"/>
      <c r="E59" s="182"/>
      <c r="F59" s="182"/>
      <c r="G59" s="182"/>
      <c r="H59" s="203"/>
      <c r="I59" s="204"/>
      <c r="J59" s="181"/>
      <c r="K59" s="181"/>
    </row>
    <row r="60" spans="1:12" ht="11.25" customHeight="1">
      <c r="A60" s="201"/>
      <c r="B60" s="202"/>
      <c r="C60" s="182"/>
      <c r="D60" s="182"/>
      <c r="E60" s="182"/>
      <c r="F60" s="182"/>
      <c r="G60" s="182"/>
      <c r="H60" s="203"/>
      <c r="I60" s="204"/>
      <c r="J60" s="181"/>
      <c r="K60" s="181"/>
    </row>
    <row r="61" spans="1:12" ht="11.25" customHeight="1">
      <c r="A61" s="201"/>
      <c r="B61" s="202"/>
      <c r="C61" s="182"/>
      <c r="D61" s="182"/>
      <c r="E61" s="182"/>
      <c r="F61" s="182"/>
      <c r="G61" s="182"/>
      <c r="H61" s="203"/>
      <c r="I61" s="204"/>
      <c r="J61" s="181"/>
      <c r="K61" s="181"/>
    </row>
    <row r="62" spans="1:12" ht="11.25" customHeight="1">
      <c r="A62" s="201"/>
      <c r="B62" s="202"/>
      <c r="C62" s="182"/>
      <c r="D62" s="182"/>
      <c r="E62" s="182"/>
      <c r="F62" s="182"/>
      <c r="G62" s="182"/>
      <c r="H62" s="203"/>
      <c r="I62" s="204"/>
      <c r="J62" s="181"/>
      <c r="K62" s="181"/>
    </row>
    <row r="63" spans="1:12" ht="11.25" customHeight="1">
      <c r="A63" s="205"/>
      <c r="B63" s="206"/>
      <c r="C63" s="206"/>
      <c r="D63" s="206"/>
      <c r="E63" s="206"/>
      <c r="F63" s="206"/>
      <c r="G63" s="206"/>
      <c r="H63" s="207"/>
      <c r="I63" s="208"/>
      <c r="J63" s="205"/>
      <c r="K63" s="3"/>
    </row>
    <row r="64" spans="1:12" ht="11.25" customHeight="1">
      <c r="A64" s="201" t="s">
        <v>254</v>
      </c>
      <c r="B64" s="209"/>
      <c r="C64" s="178"/>
      <c r="D64" s="178"/>
      <c r="E64" s="209"/>
      <c r="F64" s="209"/>
      <c r="G64" s="210"/>
      <c r="H64" s="211"/>
      <c r="I64" s="212"/>
    </row>
    <row r="65" spans="1:1" ht="11.25" customHeight="1"/>
    <row r="66" spans="1:1" ht="11.25" customHeight="1">
      <c r="A66" s="178" t="s">
        <v>255</v>
      </c>
    </row>
    <row r="67" spans="1:1" ht="11.25" customHeight="1"/>
    <row r="68" spans="1:1" ht="11.25" customHeight="1"/>
  </sheetData>
  <pageMargins left="0.59055118110236227" right="0.59055118110236227" top="0.62992125984251968" bottom="0.62992125984251968" header="0.19685039370078741" footer="0.39370078740157483"/>
  <pageSetup paperSize="9" orientation="portrait" r:id="rId1"/>
  <headerFooter>
    <oddHeader>&amp;R&amp;"Arial Maori,Regular"&amp;9International Visitor Arrivals to New Zealand: December 2015</oddHeader>
    <oddFooter>&amp;C&amp;P&amp;R&amp;9www.stats.govt.nz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W79"/>
  <sheetViews>
    <sheetView showGridLines="0" zoomScale="75" zoomScaleNormal="75" zoomScalePageLayoutView="75" workbookViewId="0">
      <selection activeCell="T55" sqref="T55"/>
    </sheetView>
  </sheetViews>
  <sheetFormatPr defaultColWidth="8.75" defaultRowHeight="12.75"/>
  <cols>
    <col min="1" max="1" width="9" customWidth="1"/>
    <col min="10" max="10" width="9.375" bestFit="1" customWidth="1"/>
  </cols>
  <sheetData>
    <row r="1" spans="1:6" s="1" customFormat="1" ht="21" thickBot="1">
      <c r="A1" s="1" t="s">
        <v>120</v>
      </c>
      <c r="F1" s="9"/>
    </row>
    <row r="2" spans="1:6" ht="13.5" thickTop="1">
      <c r="A2" s="8" t="s">
        <v>20</v>
      </c>
      <c r="F2" s="7"/>
    </row>
    <row r="46" spans="1:23">
      <c r="A46" s="42" t="s">
        <v>258</v>
      </c>
      <c r="J46" s="42" t="s">
        <v>259</v>
      </c>
      <c r="M46" s="88"/>
      <c r="N46" s="88"/>
      <c r="O46" s="42" t="s">
        <v>264</v>
      </c>
      <c r="Q46" s="42"/>
      <c r="W46" t="s">
        <v>265</v>
      </c>
    </row>
    <row r="47" spans="1:23">
      <c r="O47" t="s">
        <v>319</v>
      </c>
    </row>
    <row r="48" spans="1:23" ht="12" customHeight="1"/>
    <row r="49" spans="1:14" ht="12" customHeight="1">
      <c r="A49" t="s">
        <v>256</v>
      </c>
      <c r="J49" t="s">
        <v>257</v>
      </c>
    </row>
    <row r="50" spans="1:14" ht="12" customHeight="1">
      <c r="A50" t="s">
        <v>121</v>
      </c>
    </row>
    <row r="51" spans="1:14" ht="12" customHeight="1">
      <c r="A51" s="10">
        <v>42856</v>
      </c>
    </row>
    <row r="52" spans="1:14" ht="12" customHeight="1">
      <c r="B52" t="s">
        <v>10</v>
      </c>
      <c r="C52" t="s">
        <v>14</v>
      </c>
      <c r="D52" t="s">
        <v>16</v>
      </c>
      <c r="E52" t="s">
        <v>17</v>
      </c>
      <c r="F52" t="s">
        <v>51</v>
      </c>
      <c r="G52" t="s">
        <v>19</v>
      </c>
      <c r="K52" t="s">
        <v>14</v>
      </c>
      <c r="L52" t="s">
        <v>16</v>
      </c>
      <c r="M52" t="s">
        <v>17</v>
      </c>
      <c r="N52" t="s">
        <v>51</v>
      </c>
    </row>
    <row r="53" spans="1:14" ht="12" customHeight="1">
      <c r="A53" s="68">
        <f t="shared" ref="A53:A62" si="0">EDATE(A54,-12)</f>
        <v>38838</v>
      </c>
      <c r="B53">
        <f>INDEX([9]Sheet1!$C$5:$H$1048576,MATCH($A53,[9]Sheet1!$A$5:$A$1048576,0),5)</f>
        <v>9649</v>
      </c>
      <c r="C53">
        <f>INDEX([9]Sheet1!$C$5:$H$1048576,MATCH($A53,[9]Sheet1!$A$5:$A$1048576,0),1)</f>
        <v>1551</v>
      </c>
      <c r="D53">
        <f>INDEX([9]Sheet1!$C$5:$H$1048576,MATCH($A53,[9]Sheet1!$A$5:$A$1048576,0),2)</f>
        <v>806</v>
      </c>
      <c r="E53">
        <f>INDEX([9]Sheet1!$C$5:$H$1048576,MATCH($A53,[9]Sheet1!$A$5:$A$1048576,0),3)</f>
        <v>667</v>
      </c>
      <c r="F53">
        <f>INDEX([9]Sheet1!$C$5:$H$1048576,MATCH($A53,[9]Sheet1!$A$5:$A$1048576,0),4)</f>
        <v>411</v>
      </c>
      <c r="G53">
        <f>INDEX([9]Sheet1!$C$5:$H$1048576,MATCH($A53,[9]Sheet1!$A$5:$A$1048576,0),6)</f>
        <v>6214</v>
      </c>
      <c r="J53" s="68">
        <v>40513</v>
      </c>
      <c r="K53" s="216">
        <v>20890</v>
      </c>
      <c r="L53" s="216">
        <v>11485</v>
      </c>
      <c r="M53" s="216">
        <v>8945</v>
      </c>
      <c r="N53" s="216">
        <v>14800</v>
      </c>
    </row>
    <row r="54" spans="1:14" ht="12" customHeight="1">
      <c r="A54" s="68">
        <f t="shared" si="0"/>
        <v>39203</v>
      </c>
      <c r="B54">
        <f>INDEX([9]Sheet1!$C$5:$H$1048576,MATCH($A54,[9]Sheet1!$A$5:$A$1048576,0),5)</f>
        <v>11132</v>
      </c>
      <c r="C54">
        <f>INDEX([9]Sheet1!$C$5:$H$1048576,MATCH($A54,[9]Sheet1!$A$5:$A$1048576,0),1)</f>
        <v>1648</v>
      </c>
      <c r="D54">
        <f>INDEX([9]Sheet1!$C$5:$H$1048576,MATCH($A54,[9]Sheet1!$A$5:$A$1048576,0),2)</f>
        <v>1224</v>
      </c>
      <c r="E54">
        <f>INDEX([9]Sheet1!$C$5:$H$1048576,MATCH($A54,[9]Sheet1!$A$5:$A$1048576,0),3)</f>
        <v>638</v>
      </c>
      <c r="F54">
        <f>INDEX([9]Sheet1!$C$5:$H$1048576,MATCH($A54,[9]Sheet1!$A$5:$A$1048576,0),4)</f>
        <v>506</v>
      </c>
      <c r="G54">
        <f>INDEX([9]Sheet1!$C$5:$H$1048576,MATCH($A54,[9]Sheet1!$A$5:$A$1048576,0),6)</f>
        <v>7116</v>
      </c>
      <c r="J54" s="68">
        <v>40878</v>
      </c>
      <c r="K54" s="217">
        <v>23125</v>
      </c>
      <c r="L54" s="217">
        <v>12240</v>
      </c>
      <c r="M54" s="217">
        <v>8480</v>
      </c>
      <c r="N54" s="217">
        <v>12175</v>
      </c>
    </row>
    <row r="55" spans="1:14" ht="12" customHeight="1">
      <c r="A55" s="68">
        <f t="shared" si="0"/>
        <v>39569</v>
      </c>
      <c r="B55">
        <f>INDEX([9]Sheet1!$C$5:$H$1048576,MATCH($A55,[9]Sheet1!$A$5:$A$1048576,0),5)</f>
        <v>13595</v>
      </c>
      <c r="C55">
        <f>INDEX([9]Sheet1!$C$5:$H$1048576,MATCH($A55,[9]Sheet1!$A$5:$A$1048576,0),1)</f>
        <v>1960</v>
      </c>
      <c r="D55">
        <f>INDEX([9]Sheet1!$C$5:$H$1048576,MATCH($A55,[9]Sheet1!$A$5:$A$1048576,0),2)</f>
        <v>2644</v>
      </c>
      <c r="E55">
        <f>INDEX([9]Sheet1!$C$5:$H$1048576,MATCH($A55,[9]Sheet1!$A$5:$A$1048576,0),3)</f>
        <v>465</v>
      </c>
      <c r="F55">
        <f>INDEX([9]Sheet1!$C$5:$H$1048576,MATCH($A55,[9]Sheet1!$A$5:$A$1048576,0),4)</f>
        <v>444</v>
      </c>
      <c r="G55">
        <f>INDEX([9]Sheet1!$C$5:$H$1048576,MATCH($A55,[9]Sheet1!$A$5:$A$1048576,0),6)</f>
        <v>8082</v>
      </c>
      <c r="J55" s="68">
        <v>41244</v>
      </c>
      <c r="K55" s="217">
        <v>24150</v>
      </c>
      <c r="L55" s="217">
        <v>11260</v>
      </c>
      <c r="M55" s="217">
        <v>8670</v>
      </c>
      <c r="N55" s="217">
        <v>9745</v>
      </c>
    </row>
    <row r="56" spans="1:14" ht="12" customHeight="1">
      <c r="A56" s="68">
        <f t="shared" si="0"/>
        <v>39934</v>
      </c>
      <c r="B56">
        <f>INDEX([9]Sheet1!$C$5:$H$1048576,MATCH($A56,[9]Sheet1!$A$5:$A$1048576,0),5)</f>
        <v>16256</v>
      </c>
      <c r="C56">
        <f>INDEX([9]Sheet1!$C$5:$H$1048576,MATCH($A56,[9]Sheet1!$A$5:$A$1048576,0),1)</f>
        <v>2441</v>
      </c>
      <c r="D56">
        <f>INDEX([9]Sheet1!$C$5:$H$1048576,MATCH($A56,[9]Sheet1!$A$5:$A$1048576,0),2)</f>
        <v>4337</v>
      </c>
      <c r="E56">
        <f>INDEX([9]Sheet1!$C$5:$H$1048576,MATCH($A56,[9]Sheet1!$A$5:$A$1048576,0),3)</f>
        <v>493</v>
      </c>
      <c r="F56">
        <f>INDEX([9]Sheet1!$C$5:$H$1048576,MATCH($A56,[9]Sheet1!$A$5:$A$1048576,0),4)</f>
        <v>565</v>
      </c>
      <c r="G56">
        <f>INDEX([9]Sheet1!$C$5:$H$1048576,MATCH($A56,[9]Sheet1!$A$5:$A$1048576,0),6)</f>
        <v>8420</v>
      </c>
      <c r="J56" s="68">
        <v>41609</v>
      </c>
      <c r="K56" s="217">
        <v>24530</v>
      </c>
      <c r="L56" s="217">
        <v>11550</v>
      </c>
      <c r="M56" s="217">
        <v>9485</v>
      </c>
      <c r="N56" s="217">
        <v>8335</v>
      </c>
    </row>
    <row r="57" spans="1:14" ht="12" customHeight="1">
      <c r="A57" s="68">
        <f t="shared" si="0"/>
        <v>40299</v>
      </c>
      <c r="B57">
        <f>INDEX([9]Sheet1!$C$5:$H$1048576,MATCH($A57,[9]Sheet1!$A$5:$A$1048576,0),5)</f>
        <v>15032</v>
      </c>
      <c r="C57">
        <f>INDEX([9]Sheet1!$C$5:$H$1048576,MATCH($A57,[9]Sheet1!$A$5:$A$1048576,0),1)</f>
        <v>2626</v>
      </c>
      <c r="D57">
        <f>INDEX([9]Sheet1!$C$5:$H$1048576,MATCH($A57,[9]Sheet1!$A$5:$A$1048576,0),2)</f>
        <v>4250</v>
      </c>
      <c r="E57">
        <f>INDEX([9]Sheet1!$C$5:$H$1048576,MATCH($A57,[9]Sheet1!$A$5:$A$1048576,0),3)</f>
        <v>510</v>
      </c>
      <c r="F57">
        <f>INDEX([9]Sheet1!$C$5:$H$1048576,MATCH($A57,[9]Sheet1!$A$5:$A$1048576,0),4)</f>
        <v>696</v>
      </c>
      <c r="G57">
        <f>INDEX([9]Sheet1!$C$5:$H$1048576,MATCH($A57,[9]Sheet1!$A$5:$A$1048576,0),6)</f>
        <v>6950</v>
      </c>
      <c r="J57" s="68">
        <v>41974</v>
      </c>
      <c r="K57" s="217">
        <v>27245</v>
      </c>
      <c r="L57" s="217">
        <v>19530</v>
      </c>
      <c r="M57" s="217">
        <v>9520</v>
      </c>
      <c r="N57" s="217">
        <v>7805</v>
      </c>
    </row>
    <row r="58" spans="1:14" ht="12" customHeight="1">
      <c r="A58" s="68">
        <f t="shared" si="0"/>
        <v>40664</v>
      </c>
      <c r="B58">
        <f>INDEX([9]Sheet1!$C$5:$H$1048576,MATCH($A58,[9]Sheet1!$A$5:$A$1048576,0),5)</f>
        <v>16883</v>
      </c>
      <c r="C58">
        <f>INDEX([9]Sheet1!$C$5:$H$1048576,MATCH($A58,[9]Sheet1!$A$5:$A$1048576,0),1)</f>
        <v>3157</v>
      </c>
      <c r="D58">
        <f>INDEX([9]Sheet1!$C$5:$H$1048576,MATCH($A58,[9]Sheet1!$A$5:$A$1048576,0),2)</f>
        <v>5059</v>
      </c>
      <c r="E58">
        <f>INDEX([9]Sheet1!$C$5:$H$1048576,MATCH($A58,[9]Sheet1!$A$5:$A$1048576,0),3)</f>
        <v>476</v>
      </c>
      <c r="F58">
        <f>INDEX([9]Sheet1!$C$5:$H$1048576,MATCH($A58,[9]Sheet1!$A$5:$A$1048576,0),4)</f>
        <v>634</v>
      </c>
      <c r="G58">
        <f>INDEX([9]Sheet1!$C$5:$H$1048576,MATCH($A58,[9]Sheet1!$A$5:$A$1048576,0),6)</f>
        <v>7557</v>
      </c>
      <c r="J58" s="218">
        <v>42339</v>
      </c>
      <c r="K58" s="217">
        <v>30955</v>
      </c>
      <c r="L58" s="217">
        <v>28450</v>
      </c>
      <c r="M58" s="217">
        <v>9275</v>
      </c>
      <c r="N58" s="217">
        <v>7270</v>
      </c>
    </row>
    <row r="59" spans="1:14" ht="12" customHeight="1">
      <c r="A59" s="68">
        <f t="shared" si="0"/>
        <v>41030</v>
      </c>
      <c r="B59">
        <f>INDEX([9]Sheet1!$C$5:$H$1048576,MATCH($A59,[9]Sheet1!$A$5:$A$1048576,0),5)</f>
        <v>15975</v>
      </c>
      <c r="C59">
        <f>INDEX([9]Sheet1!$C$5:$H$1048576,MATCH($A59,[9]Sheet1!$A$5:$A$1048576,0),1)</f>
        <v>3374</v>
      </c>
      <c r="D59">
        <f>INDEX([9]Sheet1!$C$5:$H$1048576,MATCH($A59,[9]Sheet1!$A$5:$A$1048576,0),2)</f>
        <v>4102</v>
      </c>
      <c r="E59">
        <f>INDEX([9]Sheet1!$C$5:$H$1048576,MATCH($A59,[9]Sheet1!$A$5:$A$1048576,0),3)</f>
        <v>528</v>
      </c>
      <c r="F59">
        <f>INDEX([9]Sheet1!$C$5:$H$1048576,MATCH($A59,[9]Sheet1!$A$5:$A$1048576,0),4)</f>
        <v>477</v>
      </c>
      <c r="G59">
        <f>INDEX([9]Sheet1!$C$5:$H$1048576,MATCH($A59,[9]Sheet1!$A$5:$A$1048576,0),6)</f>
        <v>7494</v>
      </c>
      <c r="J59" s="218">
        <f>+A64</f>
        <v>42856</v>
      </c>
      <c r="K59" s="217">
        <v>35415</v>
      </c>
      <c r="L59" s="282">
        <v>27445</v>
      </c>
      <c r="M59">
        <v>10300</v>
      </c>
      <c r="N59">
        <v>7280</v>
      </c>
    </row>
    <row r="60" spans="1:14" ht="12" customHeight="1">
      <c r="A60" s="68">
        <f t="shared" si="0"/>
        <v>41395</v>
      </c>
      <c r="B60">
        <f>INDEX([9]Sheet1!$C$5:$H$1048576,MATCH($A60,[9]Sheet1!$A$5:$A$1048576,0),5)</f>
        <v>14533</v>
      </c>
      <c r="C60">
        <f>INDEX([9]Sheet1!$C$5:$H$1048576,MATCH($A60,[9]Sheet1!$A$5:$A$1048576,0),1)</f>
        <v>3260</v>
      </c>
      <c r="D60">
        <f>INDEX([9]Sheet1!$C$5:$H$1048576,MATCH($A60,[9]Sheet1!$A$5:$A$1048576,0),2)</f>
        <v>3642</v>
      </c>
      <c r="E60">
        <f>INDEX([9]Sheet1!$C$5:$H$1048576,MATCH($A60,[9]Sheet1!$A$5:$A$1048576,0),3)</f>
        <v>557</v>
      </c>
      <c r="F60">
        <f>INDEX([9]Sheet1!$C$5:$H$1048576,MATCH($A60,[9]Sheet1!$A$5:$A$1048576,0),4)</f>
        <v>433</v>
      </c>
      <c r="G60">
        <f>INDEX([9]Sheet1!$C$5:$H$1048576,MATCH($A60,[9]Sheet1!$A$5:$A$1048576,0),6)</f>
        <v>6641</v>
      </c>
    </row>
    <row r="61" spans="1:14">
      <c r="A61" s="68">
        <f t="shared" si="0"/>
        <v>41760</v>
      </c>
      <c r="B61">
        <f>INDEX([9]Sheet1!$C$5:$H$1048576,MATCH($A61,[9]Sheet1!$A$5:$A$1048576,0),5)</f>
        <v>17560</v>
      </c>
      <c r="C61">
        <f>INDEX([9]Sheet1!$C$5:$H$1048576,MATCH($A61,[9]Sheet1!$A$5:$A$1048576,0),1)</f>
        <v>3838</v>
      </c>
      <c r="D61">
        <f>INDEX([9]Sheet1!$C$5:$H$1048576,MATCH($A61,[9]Sheet1!$A$5:$A$1048576,0),2)</f>
        <v>5269</v>
      </c>
      <c r="E61">
        <f>INDEX([9]Sheet1!$C$5:$H$1048576,MATCH($A61,[9]Sheet1!$A$5:$A$1048576,0),3)</f>
        <v>604</v>
      </c>
      <c r="F61">
        <f>INDEX([9]Sheet1!$C$5:$H$1048576,MATCH($A61,[9]Sheet1!$A$5:$A$1048576,0),4)</f>
        <v>430</v>
      </c>
      <c r="G61">
        <f>INDEX([9]Sheet1!$C$5:$H$1048576,MATCH($A61,[9]Sheet1!$A$5:$A$1048576,0),6)</f>
        <v>7419</v>
      </c>
    </row>
    <row r="62" spans="1:14">
      <c r="A62" s="68">
        <f t="shared" si="0"/>
        <v>42125</v>
      </c>
      <c r="B62">
        <f>INDEX([9]Sheet1!$C$5:$H$1048576,MATCH($A62,[9]Sheet1!$A$5:$A$1048576,0),5)</f>
        <v>25632</v>
      </c>
      <c r="C62">
        <f>INDEX([9]Sheet1!$C$5:$H$1048576,MATCH($A62,[9]Sheet1!$A$5:$A$1048576,0),1)</f>
        <v>4800</v>
      </c>
      <c r="D62">
        <f>INDEX([9]Sheet1!$C$5:$H$1048576,MATCH($A62,[9]Sheet1!$A$5:$A$1048576,0),2)</f>
        <v>10134</v>
      </c>
      <c r="E62">
        <f>INDEX([9]Sheet1!$C$5:$H$1048576,MATCH($A62,[9]Sheet1!$A$5:$A$1048576,0),3)</f>
        <v>596</v>
      </c>
      <c r="F62">
        <f>INDEX([9]Sheet1!$C$5:$H$1048576,MATCH($A62,[9]Sheet1!$A$5:$A$1048576,0),4)</f>
        <v>487</v>
      </c>
      <c r="G62">
        <f>INDEX([9]Sheet1!$C$5:$H$1048576,MATCH($A62,[9]Sheet1!$A$5:$A$1048576,0),6)</f>
        <v>9615</v>
      </c>
    </row>
    <row r="63" spans="1:14">
      <c r="A63" s="68">
        <f>EDATE(A64,-12)</f>
        <v>42491</v>
      </c>
      <c r="B63">
        <f>INDEX([9]Sheet1!$C$5:$H$1048576,MATCH($A63,[9]Sheet1!$A$5:$A$1048576,0),5)</f>
        <v>27769</v>
      </c>
      <c r="C63">
        <f>INDEX([9]Sheet1!$C$5:$H$1048576,MATCH($A63,[9]Sheet1!$A$5:$A$1048576,0),1)</f>
        <v>5710</v>
      </c>
      <c r="D63">
        <f>INDEX([9]Sheet1!$C$5:$H$1048576,MATCH($A63,[9]Sheet1!$A$5:$A$1048576,0),2)</f>
        <v>9747</v>
      </c>
      <c r="E63">
        <f>INDEX([9]Sheet1!$C$5:$H$1048576,MATCH($A63,[9]Sheet1!$A$5:$A$1048576,0),3)</f>
        <v>543</v>
      </c>
      <c r="F63">
        <f>INDEX([9]Sheet1!$C$5:$H$1048576,MATCH($A63,[9]Sheet1!$A$5:$A$1048576,0),4)</f>
        <v>631</v>
      </c>
      <c r="G63">
        <f>INDEX([9]Sheet1!$C$5:$H$1048576,MATCH($A63,[9]Sheet1!$A$5:$A$1048576,0),6)</f>
        <v>11138</v>
      </c>
    </row>
    <row r="64" spans="1:14">
      <c r="A64" s="68">
        <f>A51</f>
        <v>42856</v>
      </c>
      <c r="B64">
        <f>INDEX([9]Sheet1!$C$5:$H$1048576,MATCH($A64,[9]Sheet1!$A$5:$A$1048576,0),5)</f>
        <v>23740</v>
      </c>
      <c r="C64">
        <f>INDEX([9]Sheet1!$C$5:$H$1048576,MATCH($A64,[9]Sheet1!$A$5:$A$1048576,0),1)</f>
        <v>5486</v>
      </c>
      <c r="D64">
        <f>INDEX([9]Sheet1!$C$5:$H$1048576,MATCH($A64,[9]Sheet1!$A$5:$A$1048576,0),2)</f>
        <v>5831</v>
      </c>
      <c r="E64">
        <f>INDEX([9]Sheet1!$C$5:$H$1048576,MATCH($A64,[9]Sheet1!$A$5:$A$1048576,0),3)</f>
        <v>571</v>
      </c>
      <c r="F64">
        <f>INDEX([9]Sheet1!$C$5:$H$1048576,MATCH($A64,[9]Sheet1!$A$5:$A$1048576,0),4)</f>
        <v>735</v>
      </c>
      <c r="G64">
        <f>INDEX([9]Sheet1!$C$5:$H$1048576,MATCH($A64,[9]Sheet1!$A$5:$A$1048576,0),6)</f>
        <v>11117</v>
      </c>
    </row>
    <row r="79" spans="12:12">
      <c r="L79" s="65"/>
    </row>
  </sheetData>
  <hyperlinks>
    <hyperlink ref="A46" r:id="rId1"/>
    <hyperlink ref="J46" r:id="rId2"/>
    <hyperlink ref="O46" r:id="rId3"/>
  </hyperlinks>
  <pageMargins left="0.7" right="0.7" top="0.75" bottom="0.75" header="0.3" footer="0.3"/>
  <pageSetup paperSize="9" orientation="portrait" horizontalDpi="4294967292" verticalDpi="4294967292"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A1:K8"/>
  <sheetViews>
    <sheetView zoomScale="70" zoomScaleNormal="70" zoomScalePageLayoutView="70" workbookViewId="0">
      <selection activeCell="B3" sqref="B3"/>
    </sheetView>
  </sheetViews>
  <sheetFormatPr defaultColWidth="8.75" defaultRowHeight="12.75"/>
  <cols>
    <col min="1" max="1" width="32.125" bestFit="1" customWidth="1"/>
  </cols>
  <sheetData>
    <row r="1" spans="1:11" s="35" customFormat="1" ht="19.5">
      <c r="A1" s="34" t="s">
        <v>113</v>
      </c>
    </row>
    <row r="2" spans="1:11" s="35" customFormat="1" ht="19.5">
      <c r="B2" s="35" t="s">
        <v>14</v>
      </c>
      <c r="C2" s="35" t="s">
        <v>24</v>
      </c>
      <c r="D2" s="35" t="s">
        <v>34</v>
      </c>
      <c r="E2" s="35" t="s">
        <v>33</v>
      </c>
      <c r="F2" s="35" t="s">
        <v>17</v>
      </c>
    </row>
    <row r="3" spans="1:11" s="35" customFormat="1" ht="19.5">
      <c r="A3" s="35" t="s">
        <v>114</v>
      </c>
      <c r="B3" s="74">
        <f>+'1'!D75/'1'!B75</f>
        <v>0.20340277493620057</v>
      </c>
      <c r="C3" s="74">
        <f>+'1'!C75/'1'!B75</f>
        <v>0.17093697883685499</v>
      </c>
      <c r="D3" s="74">
        <f>+'1'!K75/'1'!B75</f>
        <v>0.10719125810004901</v>
      </c>
      <c r="E3" s="74">
        <f>+'1'!J75/'1'!B75</f>
        <v>2.8869104100381446E-2</v>
      </c>
      <c r="F3" s="74">
        <f>+'1'!F75/'1'!B75</f>
        <v>6.0998219537050133E-2</v>
      </c>
    </row>
    <row r="4" spans="1:11" s="35" customFormat="1" ht="19.5">
      <c r="A4" s="35" t="s">
        <v>115</v>
      </c>
      <c r="B4" s="74">
        <f>+'1'!O75/'1'!M75</f>
        <v>0.19672612010970619</v>
      </c>
      <c r="C4" s="74">
        <f>+'1'!N75/'1'!M75</f>
        <v>0.12313086361905798</v>
      </c>
      <c r="D4" s="74">
        <f>+'1'!V75/'1'!M75</f>
        <v>0.11283573650530976</v>
      </c>
      <c r="E4" s="74">
        <f>+'1'!U75/'1'!M75</f>
        <v>2.8354869136012886E-2</v>
      </c>
      <c r="F4" s="74">
        <f>+'1'!Q75/'1'!M75</f>
        <v>7.3501702210958336E-2</v>
      </c>
    </row>
    <row r="5" spans="1:11" s="35" customFormat="1" ht="19.5">
      <c r="A5" s="35" t="s">
        <v>116</v>
      </c>
      <c r="B5" s="74">
        <f>+'5'!Q76</f>
        <v>9.5082168355022506E-2</v>
      </c>
      <c r="C5" s="74">
        <f>+'5'!O76</f>
        <v>0.19563200233123471</v>
      </c>
      <c r="D5" s="74">
        <f>+'5'!Z76</f>
        <v>3.4930177986702761E-2</v>
      </c>
      <c r="E5" s="74">
        <f>+'5'!Y76</f>
        <v>0.11555715742735979</v>
      </c>
      <c r="F5" s="74">
        <f>+'5'!U76</f>
        <v>1.9248023435043671E-2</v>
      </c>
    </row>
    <row r="6" spans="1:11" s="35" customFormat="1" ht="19.5">
      <c r="A6" s="35" t="s">
        <v>117</v>
      </c>
      <c r="B6" s="111">
        <f>+'6'!M121/'6'!$S$121</f>
        <v>0.12581054979324116</v>
      </c>
      <c r="C6" s="111">
        <f>+'6'!K121/'6'!$S$121</f>
        <v>0.41659379606582225</v>
      </c>
      <c r="D6" s="111">
        <f>+'6'!R121/'6'!$S$121</f>
        <v>7.9242479637132782E-2</v>
      </c>
      <c r="E6" s="111">
        <f>+'6'!Q121/'6'!$S$121</f>
        <v>6.7811561467562148E-2</v>
      </c>
      <c r="F6" s="111">
        <f>+'6'!O121/'6'!$S$121</f>
        <v>2.9067439946444701E-2</v>
      </c>
      <c r="G6" s="89"/>
      <c r="H6" s="89"/>
      <c r="I6" s="89"/>
      <c r="J6" s="89"/>
      <c r="K6" s="89"/>
    </row>
    <row r="7" spans="1:11" s="35" customFormat="1" ht="19.5">
      <c r="A7" s="35" t="s">
        <v>118</v>
      </c>
      <c r="B7" s="74">
        <f>+'3'!C83/'3'!$N$83</f>
        <v>1.2653662612979131E-2</v>
      </c>
      <c r="C7" s="74">
        <f>+'3'!B83/'3'!$N$83</f>
        <v>0.27137862028016624</v>
      </c>
      <c r="D7" s="74">
        <f>+'3'!M83/'3'!$N$83</f>
        <v>0.21578519121236778</v>
      </c>
      <c r="E7" s="74">
        <f>+'3'!L83/'3'!$N$83</f>
        <v>0.14186000483803576</v>
      </c>
      <c r="F7" s="74">
        <f>+'3'!G83/'3'!$N$83</f>
        <v>3.5150528885272578E-2</v>
      </c>
    </row>
    <row r="8" spans="1:11" s="35" customFormat="1" ht="19.5">
      <c r="A8" s="35" t="s">
        <v>119</v>
      </c>
      <c r="B8" s="74">
        <f>+'3'!C69/'3'!$N$69</f>
        <v>1.41422507505953E-2</v>
      </c>
      <c r="C8" s="74">
        <f>+'3'!B69/'3'!$N$69</f>
        <v>0.29734444559478207</v>
      </c>
      <c r="D8" s="74">
        <f>+'3'!M69/'3'!$N$69</f>
        <v>9.3053111088104365E-2</v>
      </c>
      <c r="E8" s="74">
        <f>+'3'!L69/'3'!$N$69</f>
        <v>0.19235686924112227</v>
      </c>
      <c r="F8" s="74">
        <f>+'3'!G69/'3'!$N$69</f>
        <v>3.041981571591262E-2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4"/>
  <sheetViews>
    <sheetView zoomScale="70" zoomScaleNormal="70" workbookViewId="0">
      <selection activeCell="M54" sqref="M54"/>
    </sheetView>
  </sheetViews>
  <sheetFormatPr defaultRowHeight="12.75"/>
  <cols>
    <col min="1" max="1" width="14.875" bestFit="1" customWidth="1"/>
    <col min="2" max="2" width="13.5" bestFit="1" customWidth="1"/>
    <col min="3" max="3" width="15.125" customWidth="1"/>
  </cols>
  <sheetData>
    <row r="1" spans="1:1">
      <c r="A1" s="14" t="s">
        <v>184</v>
      </c>
    </row>
    <row r="37" spans="1:13">
      <c r="C37" t="s">
        <v>166</v>
      </c>
      <c r="D37" t="s">
        <v>167</v>
      </c>
      <c r="E37" t="s">
        <v>168</v>
      </c>
      <c r="M37" t="s">
        <v>6</v>
      </c>
    </row>
    <row r="38" spans="1:13">
      <c r="A38" t="s">
        <v>169</v>
      </c>
      <c r="B38" s="68">
        <v>36861</v>
      </c>
      <c r="C38" s="128">
        <f>INDEX('[10]NZ.Stat export'!$31:$31,MATCH($A38,'[10]NZ.Stat export'!$30:$30,0))</f>
        <v>3.1774045763863508E-2</v>
      </c>
      <c r="D38" s="128">
        <f>INDEX('[10]NZ.Stat export'!$32:$32,MATCH($A38,'[10]NZ.Stat export'!$30:$30,0))</f>
        <v>2.7694593341849882E-2</v>
      </c>
      <c r="E38" s="128">
        <f>INDEX('[10]NZ.Stat export'!$33:$33,MATCH($A38,'[10]NZ.Stat export'!$30:$30,0))</f>
        <v>3.4386585127364623E-2</v>
      </c>
      <c r="M38" s="128">
        <f>INDEX('[10]NZ.Stat export'!$37:$37,MATCH($A38,'[10]NZ.Stat export'!$30:$30,0))</f>
        <v>2.4930037740344621E-2</v>
      </c>
    </row>
    <row r="39" spans="1:13">
      <c r="A39" t="s">
        <v>170</v>
      </c>
      <c r="B39" s="68">
        <v>37226</v>
      </c>
      <c r="C39" s="128">
        <f>INDEX('[10]NZ.Stat export'!$31:$31,MATCH($A39,'[10]NZ.Stat export'!$30:$30,0))</f>
        <v>4.1302399256660481E-2</v>
      </c>
      <c r="D39" s="128">
        <f>INDEX('[10]NZ.Stat export'!$32:$32,MATCH($A39,'[10]NZ.Stat export'!$30:$30,0))</f>
        <v>3.8118993132720151E-2</v>
      </c>
      <c r="E39" s="128">
        <f>INDEX('[10]NZ.Stat export'!$33:$33,MATCH($A39,'[10]NZ.Stat export'!$30:$30,0))</f>
        <v>4.3621799019858874E-2</v>
      </c>
      <c r="M39" s="128">
        <f>INDEX('[10]NZ.Stat export'!$37:$37,MATCH($A39,'[10]NZ.Stat export'!$30:$30,0))</f>
        <v>2.7327934022144292E-2</v>
      </c>
    </row>
    <row r="40" spans="1:13">
      <c r="A40" t="s">
        <v>171</v>
      </c>
      <c r="B40" s="68">
        <v>37591</v>
      </c>
      <c r="C40" s="128">
        <f>INDEX('[10]NZ.Stat export'!$31:$31,MATCH($A40,'[10]NZ.Stat export'!$30:$30,0))</f>
        <v>4.6081014974113092E-2</v>
      </c>
      <c r="D40" s="128">
        <f>INDEX('[10]NZ.Stat export'!$32:$32,MATCH($A40,'[10]NZ.Stat export'!$30:$30,0))</f>
        <v>4.577798939581941E-2</v>
      </c>
      <c r="E40" s="128">
        <f>INDEX('[10]NZ.Stat export'!$33:$33,MATCH($A40,'[10]NZ.Stat export'!$30:$30,0))</f>
        <v>4.6285126006576881E-2</v>
      </c>
      <c r="M40" s="128">
        <f>INDEX('[10]NZ.Stat export'!$37:$37,MATCH($A40,'[10]NZ.Stat export'!$30:$30,0))</f>
        <v>4.4804473186362326E-2</v>
      </c>
    </row>
    <row r="41" spans="1:13">
      <c r="A41" t="s">
        <v>172</v>
      </c>
      <c r="B41" s="68">
        <v>37956</v>
      </c>
      <c r="C41" s="128">
        <f>INDEX('[10]NZ.Stat export'!$31:$31,MATCH($A41,'[10]NZ.Stat export'!$30:$30,0))</f>
        <v>4.8467770077260469E-2</v>
      </c>
      <c r="D41" s="128">
        <f>INDEX('[10]NZ.Stat export'!$32:$32,MATCH($A41,'[10]NZ.Stat export'!$30:$30,0))</f>
        <v>5.4907033153999536E-2</v>
      </c>
      <c r="E41" s="128">
        <f>INDEX('[10]NZ.Stat export'!$33:$33,MATCH($A41,'[10]NZ.Stat export'!$30:$30,0))</f>
        <v>4.4148459211929579E-2</v>
      </c>
      <c r="M41" s="128">
        <f>INDEX('[10]NZ.Stat export'!$37:$37,MATCH($A41,'[10]NZ.Stat export'!$30:$30,0))</f>
        <v>6.445899360459155E-2</v>
      </c>
    </row>
    <row r="42" spans="1:13">
      <c r="A42" t="s">
        <v>173</v>
      </c>
      <c r="B42" s="68">
        <v>38322</v>
      </c>
      <c r="C42" s="128">
        <f>INDEX('[10]NZ.Stat export'!$31:$31,MATCH($A42,'[10]NZ.Stat export'!$30:$30,0))</f>
        <v>5.6832833075515433E-2</v>
      </c>
      <c r="D42" s="128">
        <f>INDEX('[10]NZ.Stat export'!$32:$32,MATCH($A42,'[10]NZ.Stat export'!$30:$30,0))</f>
        <v>6.9725553310015106E-2</v>
      </c>
      <c r="E42" s="128">
        <f>INDEX('[10]NZ.Stat export'!$33:$33,MATCH($A42,'[10]NZ.Stat export'!$30:$30,0))</f>
        <v>4.8086075871131694E-2</v>
      </c>
      <c r="M42" s="128">
        <f>INDEX('[10]NZ.Stat export'!$37:$37,MATCH($A42,'[10]NZ.Stat export'!$30:$30,0))</f>
        <v>6.9777238652420429E-2</v>
      </c>
    </row>
    <row r="43" spans="1:13">
      <c r="A43" t="s">
        <v>174</v>
      </c>
      <c r="B43" s="68">
        <v>38687</v>
      </c>
      <c r="C43" s="128">
        <f>INDEX('[10]NZ.Stat export'!$31:$31,MATCH($A43,'[10]NZ.Stat export'!$30:$30,0))</f>
        <v>5.0800543301811746E-2</v>
      </c>
      <c r="D43" s="128">
        <f>INDEX('[10]NZ.Stat export'!$32:$32,MATCH($A43,'[10]NZ.Stat export'!$30:$30,0))</f>
        <v>5.7860694089488671E-2</v>
      </c>
      <c r="E43" s="128">
        <f>INDEX('[10]NZ.Stat export'!$33:$33,MATCH($A43,'[10]NZ.Stat export'!$30:$30,0))</f>
        <v>4.5889328262687649E-2</v>
      </c>
      <c r="M43" s="128">
        <f>INDEX('[10]NZ.Stat export'!$37:$37,MATCH($A43,'[10]NZ.Stat export'!$30:$30,0))</f>
        <v>5.7786134509258312E-2</v>
      </c>
    </row>
    <row r="44" spans="1:13">
      <c r="A44" t="s">
        <v>175</v>
      </c>
      <c r="B44" s="68">
        <v>39052</v>
      </c>
      <c r="C44" s="128">
        <f>INDEX('[10]NZ.Stat export'!$31:$31,MATCH($A44,'[10]NZ.Stat export'!$30:$30,0))</f>
        <v>5.4135434103064588E-2</v>
      </c>
      <c r="D44" s="128">
        <f>INDEX('[10]NZ.Stat export'!$32:$32,MATCH($A44,'[10]NZ.Stat export'!$30:$30,0))</f>
        <v>5.8778956999109885E-2</v>
      </c>
      <c r="E44" s="128">
        <f>INDEX('[10]NZ.Stat export'!$33:$33,MATCH($A44,'[10]NZ.Stat export'!$30:$30,0))</f>
        <v>5.1024731911619103E-2</v>
      </c>
      <c r="M44" s="128">
        <f>INDEX('[10]NZ.Stat export'!$37:$37,MATCH($A44,'[10]NZ.Stat export'!$30:$30,0))</f>
        <v>6.1394610058172767E-2</v>
      </c>
    </row>
    <row r="45" spans="1:13">
      <c r="A45" t="s">
        <v>176</v>
      </c>
      <c r="B45" s="68">
        <v>39417</v>
      </c>
      <c r="C45" s="128">
        <f>INDEX('[10]NZ.Stat export'!$31:$31,MATCH($A45,'[10]NZ.Stat export'!$30:$30,0))</f>
        <v>5.3433367338593135E-2</v>
      </c>
      <c r="D45" s="128">
        <f>INDEX('[10]NZ.Stat export'!$32:$32,MATCH($A45,'[10]NZ.Stat export'!$30:$30,0))</f>
        <v>6.0325793954514616E-2</v>
      </c>
      <c r="E45" s="128">
        <f>INDEX('[10]NZ.Stat export'!$33:$33,MATCH($A45,'[10]NZ.Stat export'!$30:$30,0))</f>
        <v>4.8754731945117376E-2</v>
      </c>
      <c r="M45" s="128">
        <f>INDEX('[10]NZ.Stat export'!$37:$37,MATCH($A45,'[10]NZ.Stat export'!$30:$30,0))</f>
        <v>5.1737153088276741E-2</v>
      </c>
    </row>
    <row r="46" spans="1:13">
      <c r="A46" t="s">
        <v>177</v>
      </c>
      <c r="B46" s="68">
        <v>39783</v>
      </c>
      <c r="C46" s="128">
        <f>INDEX('[10]NZ.Stat export'!$31:$31,MATCH($A46,'[10]NZ.Stat export'!$30:$30,0))</f>
        <v>5.9057436850664259E-2</v>
      </c>
      <c r="D46" s="128">
        <f>INDEX('[10]NZ.Stat export'!$32:$32,MATCH($A46,'[10]NZ.Stat export'!$30:$30,0))</f>
        <v>5.9633681126562199E-2</v>
      </c>
      <c r="E46" s="128">
        <f>INDEX('[10]NZ.Stat export'!$33:$33,MATCH($A46,'[10]NZ.Stat export'!$30:$30,0))</f>
        <v>5.8662165888995456E-2</v>
      </c>
      <c r="M46" s="128">
        <f>INDEX('[10]NZ.Stat export'!$37:$37,MATCH($A46,'[10]NZ.Stat export'!$30:$30,0))</f>
        <v>5.614499347433273E-2</v>
      </c>
    </row>
    <row r="47" spans="1:13">
      <c r="A47" t="s">
        <v>178</v>
      </c>
      <c r="B47" s="68">
        <v>40148</v>
      </c>
      <c r="C47" s="128">
        <f>INDEX('[10]NZ.Stat export'!$31:$31,MATCH($A47,'[10]NZ.Stat export'!$30:$30,0))</f>
        <v>9.1437637170253105E-2</v>
      </c>
      <c r="D47" s="128">
        <f>INDEX('[10]NZ.Stat export'!$32:$32,MATCH($A47,'[10]NZ.Stat export'!$30:$30,0))</f>
        <v>9.6984928582308033E-2</v>
      </c>
      <c r="E47" s="128">
        <f>INDEX('[10]NZ.Stat export'!$33:$33,MATCH($A47,'[10]NZ.Stat export'!$30:$30,0))</f>
        <v>8.7612130399188567E-2</v>
      </c>
      <c r="M47" s="128">
        <f>INDEX('[10]NZ.Stat export'!$37:$37,MATCH($A47,'[10]NZ.Stat export'!$30:$30,0))</f>
        <v>0.12047437332683739</v>
      </c>
    </row>
    <row r="48" spans="1:13">
      <c r="A48" t="s">
        <v>179</v>
      </c>
      <c r="B48" s="68">
        <v>40513</v>
      </c>
      <c r="C48" s="128">
        <f>INDEX('[10]NZ.Stat export'!$31:$31,MATCH($A48,'[10]NZ.Stat export'!$30:$30,0))</f>
        <v>0.11087133823341505</v>
      </c>
      <c r="D48" s="128">
        <f>INDEX('[10]NZ.Stat export'!$32:$32,MATCH($A48,'[10]NZ.Stat export'!$30:$30,0))</f>
        <v>0.13468268709881878</v>
      </c>
      <c r="E48" s="128">
        <f>INDEX('[10]NZ.Stat export'!$33:$33,MATCH($A48,'[10]NZ.Stat export'!$30:$30,0))</f>
        <v>9.3074434071627327E-2</v>
      </c>
      <c r="M48" s="128">
        <f>INDEX('[10]NZ.Stat export'!$37:$37,MATCH($A48,'[10]NZ.Stat export'!$30:$30,0))</f>
        <v>0.17554559869270614</v>
      </c>
    </row>
    <row r="49" spans="1:13">
      <c r="A49" t="s">
        <v>180</v>
      </c>
      <c r="B49" s="68">
        <v>40878</v>
      </c>
      <c r="C49" s="128">
        <f>INDEX('[10]NZ.Stat export'!$31:$31,MATCH($A49,'[10]NZ.Stat export'!$30:$30,0))</f>
        <v>0.12341320823694263</v>
      </c>
      <c r="D49" s="128">
        <f>INDEX('[10]NZ.Stat export'!$32:$32,MATCH($A49,'[10]NZ.Stat export'!$30:$30,0))</f>
        <v>0.15128822971695494</v>
      </c>
      <c r="E49" s="128">
        <f>INDEX('[10]NZ.Stat export'!$33:$33,MATCH($A49,'[10]NZ.Stat export'!$30:$30,0))</f>
        <v>0.10186553908741187</v>
      </c>
      <c r="M49" s="128">
        <f>INDEX('[10]NZ.Stat export'!$37:$37,MATCH($A49,'[10]NZ.Stat export'!$30:$30,0))</f>
        <v>0.18069630731523967</v>
      </c>
    </row>
    <row r="50" spans="1:13">
      <c r="A50" t="s">
        <v>181</v>
      </c>
      <c r="B50" s="68">
        <v>41244</v>
      </c>
      <c r="C50" s="128">
        <f>INDEX('[10]NZ.Stat export'!$31:$31,MATCH($A50,'[10]NZ.Stat export'!$30:$30,0))</f>
        <v>0.14891143848356497</v>
      </c>
      <c r="D50" s="128">
        <f>INDEX('[10]NZ.Stat export'!$32:$32,MATCH($A50,'[10]NZ.Stat export'!$30:$30,0))</f>
        <v>0.19317508480135345</v>
      </c>
      <c r="E50" s="128">
        <f>INDEX('[10]NZ.Stat export'!$33:$33,MATCH($A50,'[10]NZ.Stat export'!$30:$30,0))</f>
        <v>0.11520802462596687</v>
      </c>
      <c r="M50" s="128">
        <f>INDEX('[10]NZ.Stat export'!$37:$37,MATCH($A50,'[10]NZ.Stat export'!$30:$30,0))</f>
        <v>0.22208551526122697</v>
      </c>
    </row>
    <row r="51" spans="1:13">
      <c r="A51" t="s">
        <v>182</v>
      </c>
      <c r="B51" s="68">
        <v>41609</v>
      </c>
      <c r="C51" s="128">
        <f>INDEX('[10]NZ.Stat export'!$31:$31,MATCH($A51,'[10]NZ.Stat export'!$30:$30,0))</f>
        <v>0.20742030511528303</v>
      </c>
      <c r="D51" s="128">
        <f>INDEX('[10]NZ.Stat export'!$32:$32,MATCH($A51,'[10]NZ.Stat export'!$30:$30,0))</f>
        <v>0.28740708681818961</v>
      </c>
      <c r="E51" s="128">
        <f>INDEX('[10]NZ.Stat export'!$33:$33,MATCH($A51,'[10]NZ.Stat export'!$30:$30,0))</f>
        <v>0.14004900357965289</v>
      </c>
      <c r="M51" s="128">
        <f>INDEX('[10]NZ.Stat export'!$37:$37,MATCH($A51,'[10]NZ.Stat export'!$30:$30,0))</f>
        <v>0.33783880963999802</v>
      </c>
    </row>
    <row r="52" spans="1:13">
      <c r="A52" t="s">
        <v>183</v>
      </c>
      <c r="B52" s="68">
        <v>41974</v>
      </c>
      <c r="C52" s="128">
        <f>INDEX('[10]NZ.Stat export'!$31:$31,MATCH($A52,'[10]NZ.Stat export'!$30:$30,0))</f>
        <v>0.1994261296679784</v>
      </c>
      <c r="D52" s="128">
        <f>INDEX('[10]NZ.Stat export'!$32:$32,MATCH($A52,'[10]NZ.Stat export'!$30:$30,0))</f>
        <v>0.26416006500029277</v>
      </c>
      <c r="E52" s="128">
        <f>INDEX('[10]NZ.Stat export'!$33:$33,MATCH($A52,'[10]NZ.Stat export'!$30:$30,0))</f>
        <v>0.14006814644510343</v>
      </c>
      <c r="M52" s="128">
        <f>INDEX('[10]NZ.Stat export'!$37:$37,MATCH($A52,'[10]NZ.Stat export'!$30:$30,0))</f>
        <v>0.29369839158332472</v>
      </c>
    </row>
    <row r="53" spans="1:13">
      <c r="A53" t="s">
        <v>320</v>
      </c>
      <c r="B53" s="68">
        <v>42339</v>
      </c>
      <c r="C53" s="128">
        <f>INDEX('[10]NZ.Stat export'!$31:$31,MATCH($A53,'[10]NZ.Stat export'!$30:$30,0))</f>
        <v>0.1945277345368728</v>
      </c>
      <c r="D53" s="128">
        <f>INDEX('[10]NZ.Stat export'!$32:$32,MATCH($A53,'[10]NZ.Stat export'!$30:$30,0))</f>
        <v>0.22872385366542314</v>
      </c>
      <c r="E53" s="128">
        <f>INDEX('[10]NZ.Stat export'!$33:$33,MATCH($A53,'[10]NZ.Stat export'!$30:$30,0))</f>
        <v>0.16862089440997727</v>
      </c>
      <c r="M53" s="128">
        <f>INDEX('[10]NZ.Stat export'!$37:$37,MATCH($A53,'[10]NZ.Stat export'!$30:$30,0))</f>
        <v>0.23764328065460366</v>
      </c>
    </row>
    <row r="54" spans="1:13">
      <c r="A54" t="s">
        <v>321</v>
      </c>
      <c r="B54" s="68">
        <v>42705</v>
      </c>
      <c r="C54" s="128">
        <f>INDEX('[10]NZ.Stat export'!$31:$31,MATCH($A54,'[10]NZ.Stat export'!$30:$30,0))</f>
        <v>0.21077547479109909</v>
      </c>
      <c r="D54" s="128">
        <f>INDEX('[10]NZ.Stat export'!$32:$32,MATCH($A54,'[10]NZ.Stat export'!$30:$30,0))</f>
        <v>0.24407012908257672</v>
      </c>
      <c r="E54" s="128">
        <f>INDEX('[10]NZ.Stat export'!$33:$33,MATCH($A54,'[10]NZ.Stat export'!$30:$30,0))</f>
        <v>0.17986775605854993</v>
      </c>
      <c r="M54" s="128">
        <f>INDEX('[10]NZ.Stat export'!$37:$37,MATCH($A54,'[10]NZ.Stat export'!$30:$30,0))</f>
        <v>0.24781737706737925</v>
      </c>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60"/>
  <sheetViews>
    <sheetView zoomScale="70" zoomScaleNormal="70" workbookViewId="0">
      <selection activeCell="B60" sqref="B60"/>
    </sheetView>
  </sheetViews>
  <sheetFormatPr defaultRowHeight="12.75"/>
  <cols>
    <col min="1" max="1" width="9.25" bestFit="1" customWidth="1"/>
    <col min="2" max="2" width="9.375" bestFit="1" customWidth="1"/>
  </cols>
  <sheetData>
    <row r="1" spans="1:1">
      <c r="A1" s="14" t="s">
        <v>185</v>
      </c>
    </row>
    <row r="37" spans="1:3">
      <c r="B37" t="s">
        <v>186</v>
      </c>
      <c r="C37" t="s">
        <v>4</v>
      </c>
    </row>
    <row r="38" spans="1:3">
      <c r="A38" s="68">
        <v>33939</v>
      </c>
      <c r="B38" s="127">
        <f>INDEX([11]Sheet4!$3:$3,MATCH($A38,[11]Sheet4!$2:$2,0))</f>
        <v>6.6314122086851196E-2</v>
      </c>
      <c r="C38" s="127">
        <f>INDEX([11]Sheet4!$4:$4,MATCH($A38,[11]Sheet4!$2:$2,0))</f>
        <v>0.32634819896594386</v>
      </c>
    </row>
    <row r="39" spans="1:3">
      <c r="A39" s="68">
        <v>34304</v>
      </c>
      <c r="B39" s="127">
        <f>INDEX([11]Sheet4!$3:$3,MATCH($A39,[11]Sheet4!$2:$2,0))</f>
        <v>9.05732954610214E-2</v>
      </c>
      <c r="C39" s="127">
        <f>INDEX([11]Sheet4!$4:$4,MATCH($A39,[11]Sheet4!$2:$2,0))</f>
        <v>0.24261870086402662</v>
      </c>
    </row>
    <row r="40" spans="1:3">
      <c r="A40" s="68">
        <v>34669</v>
      </c>
      <c r="B40" s="127">
        <f>INDEX([11]Sheet4!$3:$3,MATCH($A40,[11]Sheet4!$2:$2,0))</f>
        <v>8.4899843914140238E-2</v>
      </c>
      <c r="C40" s="127">
        <f>INDEX([11]Sheet4!$4:$4,MATCH($A40,[11]Sheet4!$2:$2,0))</f>
        <v>0.25945199181832973</v>
      </c>
    </row>
    <row r="41" spans="1:3">
      <c r="A41" s="68">
        <v>35034</v>
      </c>
      <c r="B41" s="127">
        <f>INDEX([11]Sheet4!$3:$3,MATCH($A41,[11]Sheet4!$2:$2,0))</f>
        <v>8.0436416451686754E-2</v>
      </c>
      <c r="C41" s="127">
        <f>INDEX([11]Sheet4!$4:$4,MATCH($A41,[11]Sheet4!$2:$2,0))</f>
        <v>0.27942910190283543</v>
      </c>
    </row>
    <row r="42" spans="1:3">
      <c r="A42" s="68">
        <v>35400</v>
      </c>
      <c r="B42" s="127">
        <f>INDEX([11]Sheet4!$3:$3,MATCH($A42,[11]Sheet4!$2:$2,0))</f>
        <v>8.1844636530026729E-2</v>
      </c>
      <c r="C42" s="127">
        <f>INDEX([11]Sheet4!$4:$4,MATCH($A42,[11]Sheet4!$2:$2,0))</f>
        <v>0.20161820625702451</v>
      </c>
    </row>
    <row r="43" spans="1:3">
      <c r="A43" s="68">
        <v>35765</v>
      </c>
      <c r="B43" s="127">
        <f>INDEX([11]Sheet4!$3:$3,MATCH($A43,[11]Sheet4!$2:$2,0))</f>
        <v>7.3687753798756986E-2</v>
      </c>
      <c r="C43" s="127">
        <f>INDEX([11]Sheet4!$4:$4,MATCH($A43,[11]Sheet4!$2:$2,0))</f>
        <v>0.14150324853090557</v>
      </c>
    </row>
    <row r="44" spans="1:3">
      <c r="A44" s="68">
        <v>36130</v>
      </c>
      <c r="B44" s="127">
        <f>INDEX([11]Sheet4!$3:$3,MATCH($A44,[11]Sheet4!$2:$2,0))</f>
        <v>8.2696743494053176E-2</v>
      </c>
      <c r="C44" s="127">
        <f>INDEX([11]Sheet4!$4:$4,MATCH($A44,[11]Sheet4!$2:$2,0))</f>
        <v>0.12281295306651431</v>
      </c>
    </row>
    <row r="45" spans="1:3">
      <c r="A45" s="68">
        <v>36495</v>
      </c>
      <c r="B45" s="127">
        <f>INDEX([11]Sheet4!$3:$3,MATCH($A45,[11]Sheet4!$2:$2,0))</f>
        <v>8.965628825974617E-2</v>
      </c>
      <c r="C45" s="127">
        <f>INDEX([11]Sheet4!$4:$4,MATCH($A45,[11]Sheet4!$2:$2,0))</f>
        <v>8.2197277522434081E-2</v>
      </c>
    </row>
    <row r="46" spans="1:3">
      <c r="A46" s="68">
        <v>36861</v>
      </c>
      <c r="B46" s="127">
        <f>INDEX([11]Sheet4!$3:$3,MATCH($A46,[11]Sheet4!$2:$2,0))</f>
        <v>9.4724788355051118E-2</v>
      </c>
      <c r="C46" s="127">
        <f>INDEX([11]Sheet4!$4:$4,MATCH($A46,[11]Sheet4!$2:$2,0))</f>
        <v>8.0342319479524568E-2</v>
      </c>
    </row>
    <row r="47" spans="1:3">
      <c r="A47" s="68">
        <v>37226</v>
      </c>
      <c r="B47" s="127">
        <f>INDEX([11]Sheet4!$3:$3,MATCH($A47,[11]Sheet4!$2:$2,0))</f>
        <v>9.8079021008798312E-2</v>
      </c>
      <c r="C47" s="127">
        <f>INDEX([11]Sheet4!$4:$4,MATCH($A47,[11]Sheet4!$2:$2,0))</f>
        <v>8.4890974338497571E-2</v>
      </c>
    </row>
    <row r="48" spans="1:3">
      <c r="A48" s="68">
        <v>37591</v>
      </c>
      <c r="B48" s="127">
        <f>INDEX([11]Sheet4!$3:$3,MATCH($A48,[11]Sheet4!$2:$2,0))</f>
        <v>0.1092363340929756</v>
      </c>
      <c r="C48" s="127">
        <f>INDEX([11]Sheet4!$4:$4,MATCH($A48,[11]Sheet4!$2:$2,0))</f>
        <v>0.10121961983245413</v>
      </c>
    </row>
    <row r="49" spans="1:3">
      <c r="A49" s="68">
        <v>37956</v>
      </c>
      <c r="B49" s="127">
        <f>INDEX([11]Sheet4!$3:$3,MATCH($A49,[11]Sheet4!$2:$2,0))</f>
        <v>0.11222259489535923</v>
      </c>
      <c r="C49" s="127">
        <f>INDEX([11]Sheet4!$4:$4,MATCH($A49,[11]Sheet4!$2:$2,0))</f>
        <v>0.10038241223441441</v>
      </c>
    </row>
    <row r="50" spans="1:3">
      <c r="A50" s="68">
        <v>38322</v>
      </c>
      <c r="B50" s="127">
        <f>INDEX([11]Sheet4!$3:$3,MATCH($A50,[11]Sheet4!$2:$2,0))</f>
        <v>0.11272891411797113</v>
      </c>
      <c r="C50" s="127">
        <f>INDEX([11]Sheet4!$4:$4,MATCH($A50,[11]Sheet4!$2:$2,0))</f>
        <v>7.247600878265778E-2</v>
      </c>
    </row>
    <row r="51" spans="1:3">
      <c r="A51" s="68">
        <v>38687</v>
      </c>
      <c r="B51" s="127">
        <f>INDEX([11]Sheet4!$3:$3,MATCH($A51,[11]Sheet4!$2:$2,0))</f>
        <v>0.11611012600302452</v>
      </c>
      <c r="C51" s="127">
        <f>INDEX([11]Sheet4!$4:$4,MATCH($A51,[11]Sheet4!$2:$2,0))</f>
        <v>7.3721701419080563E-2</v>
      </c>
    </row>
    <row r="52" spans="1:3">
      <c r="A52" s="68">
        <v>39052</v>
      </c>
      <c r="B52" s="127">
        <f>INDEX([11]Sheet4!$3:$3,MATCH($A52,[11]Sheet4!$2:$2,0))</f>
        <v>0.12200906302205232</v>
      </c>
      <c r="C52" s="127">
        <f>INDEX([11]Sheet4!$4:$4,MATCH($A52,[11]Sheet4!$2:$2,0))</f>
        <v>9.1384607274966403E-2</v>
      </c>
    </row>
    <row r="53" spans="1:3">
      <c r="A53" s="68">
        <v>39417</v>
      </c>
      <c r="B53" s="127">
        <f>INDEX([11]Sheet4!$3:$3,MATCH($A53,[11]Sheet4!$2:$2,0))</f>
        <v>0.11662932446688382</v>
      </c>
      <c r="C53" s="127">
        <f>INDEX([11]Sheet4!$4:$4,MATCH($A53,[11]Sheet4!$2:$2,0))</f>
        <v>9.1679447824161292E-2</v>
      </c>
    </row>
    <row r="54" spans="1:3">
      <c r="A54" s="68">
        <v>39783</v>
      </c>
      <c r="B54" s="127">
        <f>INDEX([11]Sheet4!$3:$3,MATCH($A54,[11]Sheet4!$2:$2,0))</f>
        <v>0.10926933115389852</v>
      </c>
      <c r="C54" s="127">
        <f>INDEX([11]Sheet4!$4:$4,MATCH($A54,[11]Sheet4!$2:$2,0))</f>
        <v>8.8237075647487492E-2</v>
      </c>
    </row>
    <row r="55" spans="1:3">
      <c r="A55" s="68">
        <v>40148</v>
      </c>
      <c r="B55" s="127">
        <f>INDEX([11]Sheet4!$3:$3,MATCH($A55,[11]Sheet4!$2:$2,0))</f>
        <v>0.1058352763869837</v>
      </c>
      <c r="C55" s="127">
        <f>INDEX([11]Sheet4!$4:$4,MATCH($A55,[11]Sheet4!$2:$2,0))</f>
        <v>0.12500809739152793</v>
      </c>
    </row>
    <row r="56" spans="1:3">
      <c r="A56" s="68">
        <v>40513</v>
      </c>
      <c r="B56" s="127">
        <f>INDEX([11]Sheet4!$3:$3,MATCH($A56,[11]Sheet4!$2:$2,0))</f>
        <v>0.1019672939166722</v>
      </c>
      <c r="C56" s="127">
        <f>INDEX([11]Sheet4!$4:$4,MATCH($A56,[11]Sheet4!$2:$2,0))</f>
        <v>0.19272863650301417</v>
      </c>
    </row>
    <row r="57" spans="1:3">
      <c r="A57" s="68">
        <v>40878</v>
      </c>
      <c r="B57" s="127">
        <f>INDEX([11]Sheet4!$3:$3,MATCH($A57,[11]Sheet4!$2:$2,0))</f>
        <v>9.7032199217011394E-2</v>
      </c>
      <c r="C57" s="127">
        <f>INDEX([11]Sheet4!$4:$4,MATCH($A57,[11]Sheet4!$2:$2,0))</f>
        <v>0.19059100816970603</v>
      </c>
    </row>
    <row r="58" spans="1:3">
      <c r="A58" s="68">
        <v>41244</v>
      </c>
      <c r="B58" s="127">
        <f>INDEX([11]Sheet4!$3:$3,MATCH($A58,[11]Sheet4!$2:$2,0))</f>
        <v>0.10049527838278802</v>
      </c>
      <c r="C58" s="127">
        <f>INDEX([11]Sheet4!$4:$4,MATCH($A58,[11]Sheet4!$2:$2,0))</f>
        <v>0.18446907021790521</v>
      </c>
    </row>
    <row r="59" spans="1:3">
      <c r="A59" s="68">
        <v>41609</v>
      </c>
      <c r="B59" s="127">
        <f>INDEX([11]Sheet4!$3:$3,MATCH($A59,[11]Sheet4!$2:$2,0))</f>
        <v>0.10249373687463927</v>
      </c>
      <c r="C59" s="127">
        <f>INDEX([11]Sheet4!$4:$4,MATCH($A59,[11]Sheet4!$2:$2,0))</f>
        <v>0.22452057402157649</v>
      </c>
    </row>
    <row r="60" spans="1:3">
      <c r="A60" s="68">
        <v>41974</v>
      </c>
      <c r="B60" s="127">
        <f>INDEX([11]Sheet4!$3:$3,MATCH($A60,[11]Sheet4!$2:$2,0))</f>
        <v>9.8190062408452544E-2</v>
      </c>
      <c r="C60" s="127">
        <f>INDEX([11]Sheet4!$4:$4,MATCH($A60,[11]Sheet4!$2:$2,0))</f>
        <v>0.24381326264648354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L1:R28"/>
  <sheetViews>
    <sheetView showGridLines="0" zoomScaleNormal="100" zoomScalePageLayoutView="90" workbookViewId="0">
      <selection activeCell="M7" sqref="M7"/>
    </sheetView>
  </sheetViews>
  <sheetFormatPr defaultColWidth="8.75" defaultRowHeight="12.75"/>
  <cols>
    <col min="1" max="1" width="9" customWidth="1"/>
  </cols>
  <sheetData>
    <row r="1" spans="12:18">
      <c r="L1" s="6"/>
      <c r="M1" s="92"/>
      <c r="N1" s="92"/>
      <c r="O1" s="92"/>
      <c r="P1" s="92"/>
      <c r="Q1" s="92"/>
      <c r="R1" s="92"/>
    </row>
    <row r="2" spans="12:18">
      <c r="L2" s="6"/>
      <c r="M2" s="92"/>
      <c r="N2" s="92"/>
      <c r="O2" s="92"/>
      <c r="P2" s="92"/>
      <c r="Q2" s="92"/>
      <c r="R2" s="92"/>
    </row>
    <row r="3" spans="12:18">
      <c r="L3" s="5" t="s">
        <v>135</v>
      </c>
      <c r="M3" s="92" t="s">
        <v>14</v>
      </c>
      <c r="N3" s="92" t="s">
        <v>24</v>
      </c>
      <c r="O3" s="92" t="s">
        <v>34</v>
      </c>
      <c r="P3" s="92" t="s">
        <v>33</v>
      </c>
      <c r="Q3" s="92" t="s">
        <v>17</v>
      </c>
      <c r="R3" s="92" t="s">
        <v>10</v>
      </c>
    </row>
    <row r="4" spans="12:18">
      <c r="L4" s="6" t="s">
        <v>114</v>
      </c>
      <c r="M4" s="93">
        <f>+'1'!D75</f>
        <v>9.8946138739999991</v>
      </c>
      <c r="N4" s="94">
        <f>+'1'!C75</f>
        <v>8.3153015139999997</v>
      </c>
      <c r="O4" s="94">
        <f>+'1'!K75</f>
        <v>5.2143640119999999</v>
      </c>
      <c r="P4" s="94">
        <f>+'1'!J75</f>
        <v>1.404349759</v>
      </c>
      <c r="Q4" s="94">
        <f>+'1'!F75</f>
        <v>2.9672841459999999</v>
      </c>
      <c r="R4" s="95">
        <f>+'1'!B75</f>
        <v>48.645422252000003</v>
      </c>
    </row>
    <row r="5" spans="12:18">
      <c r="L5" s="6" t="s">
        <v>115</v>
      </c>
      <c r="M5" s="96">
        <f>+'1'!O75</f>
        <v>10.310454228999999</v>
      </c>
      <c r="N5" s="97">
        <f>+'1'!N75</f>
        <v>6.4533125179999997</v>
      </c>
      <c r="O5" s="97">
        <f>+'1'!V75</f>
        <v>5.9137429030000002</v>
      </c>
      <c r="P5" s="97">
        <f>+'1'!U75</f>
        <v>1.4860842080000001</v>
      </c>
      <c r="Q5" s="97">
        <f>+'1'!Q75</f>
        <v>3.8522385130000001</v>
      </c>
      <c r="R5" s="98">
        <f>+'1'!M75</f>
        <v>52.410194554999997</v>
      </c>
    </row>
    <row r="6" spans="12:18">
      <c r="L6" s="6" t="s">
        <v>116</v>
      </c>
      <c r="M6" s="99">
        <f>+'5'!D76</f>
        <v>12399</v>
      </c>
      <c r="N6" s="100">
        <f>+'5'!B76</f>
        <v>25511</v>
      </c>
      <c r="O6" s="100">
        <f>+'5'!M76</f>
        <v>4555</v>
      </c>
      <c r="P6" s="100">
        <f>+'5'!L76</f>
        <v>15069</v>
      </c>
      <c r="Q6" s="100">
        <f>+'5'!H76</f>
        <v>2510</v>
      </c>
      <c r="R6" s="101">
        <f>+'5'!N76</f>
        <v>130403</v>
      </c>
    </row>
    <row r="7" spans="12:18">
      <c r="L7" s="6" t="s">
        <v>117</v>
      </c>
      <c r="M7" s="102">
        <f>+'6'!M114</f>
        <v>232060</v>
      </c>
      <c r="N7" s="103">
        <f>+'6'!K114</f>
        <v>1132416</v>
      </c>
      <c r="O7" s="103">
        <f>+'6'!R114</f>
        <v>192473</v>
      </c>
      <c r="P7" s="103">
        <f>+'6'!Q114</f>
        <v>186458</v>
      </c>
      <c r="Q7" s="103">
        <f>'6'!$O$114</f>
        <v>72895</v>
      </c>
      <c r="R7" s="104">
        <f>'6'!$S$114</f>
        <v>2515057</v>
      </c>
    </row>
    <row r="8" spans="12:18">
      <c r="L8" s="6" t="s">
        <v>118</v>
      </c>
      <c r="M8" s="99">
        <f>'3'!C69</f>
        <v>5464</v>
      </c>
      <c r="N8" s="100">
        <f>'3'!$B$69</f>
        <v>114882</v>
      </c>
      <c r="O8" s="100">
        <f>'3'!$M$69</f>
        <v>35952</v>
      </c>
      <c r="P8" s="100">
        <f>'3'!$L$69</f>
        <v>74319</v>
      </c>
      <c r="Q8" s="100">
        <f>'3'!G69</f>
        <v>11753</v>
      </c>
      <c r="R8" s="104">
        <f>'3'!$N$69</f>
        <v>386360</v>
      </c>
    </row>
    <row r="9" spans="12:18">
      <c r="L9" s="6"/>
      <c r="M9" s="92"/>
      <c r="N9" s="92"/>
      <c r="O9" s="92"/>
      <c r="P9" s="92"/>
      <c r="Q9" s="92"/>
      <c r="R9" s="92"/>
    </row>
    <row r="10" spans="12:18">
      <c r="L10" s="5" t="s">
        <v>136</v>
      </c>
      <c r="M10" s="105" t="str">
        <f>+M3</f>
        <v>China</v>
      </c>
      <c r="N10" s="105" t="str">
        <f>+N3</f>
        <v>Australia</v>
      </c>
      <c r="O10" s="105" t="str">
        <f>+O3</f>
        <v>USA</v>
      </c>
      <c r="P10" s="105" t="str">
        <f>+P3</f>
        <v>UK</v>
      </c>
      <c r="Q10" s="105" t="str">
        <f>+Q3</f>
        <v>Japan</v>
      </c>
      <c r="R10" s="92"/>
    </row>
    <row r="11" spans="12:18">
      <c r="L11" s="6" t="s">
        <v>114</v>
      </c>
      <c r="M11" s="106">
        <f t="shared" ref="M11:Q15" si="0">+M4/$R4</f>
        <v>0.20340277493620057</v>
      </c>
      <c r="N11" s="107">
        <f t="shared" si="0"/>
        <v>0.17093697883685499</v>
      </c>
      <c r="O11" s="107">
        <f t="shared" si="0"/>
        <v>0.10719125810004901</v>
      </c>
      <c r="P11" s="107">
        <f t="shared" si="0"/>
        <v>2.8869104100381446E-2</v>
      </c>
      <c r="Q11" s="107">
        <f t="shared" si="0"/>
        <v>6.0998219537050133E-2</v>
      </c>
      <c r="R11" s="92"/>
    </row>
    <row r="12" spans="12:18">
      <c r="L12" s="6" t="s">
        <v>115</v>
      </c>
      <c r="M12" s="108">
        <f t="shared" si="0"/>
        <v>0.19672612010970619</v>
      </c>
      <c r="N12" s="109">
        <f t="shared" si="0"/>
        <v>0.12313086361905798</v>
      </c>
      <c r="O12" s="109">
        <f t="shared" si="0"/>
        <v>0.11283573650530976</v>
      </c>
      <c r="P12" s="109">
        <f t="shared" si="0"/>
        <v>2.8354869136012886E-2</v>
      </c>
      <c r="Q12" s="109">
        <f t="shared" si="0"/>
        <v>7.3501702210958336E-2</v>
      </c>
      <c r="R12" s="92"/>
    </row>
    <row r="13" spans="12:18">
      <c r="L13" s="6" t="s">
        <v>116</v>
      </c>
      <c r="M13" s="108">
        <f t="shared" si="0"/>
        <v>9.5082168355022506E-2</v>
      </c>
      <c r="N13" s="109">
        <f t="shared" si="0"/>
        <v>0.19563200233123471</v>
      </c>
      <c r="O13" s="109">
        <f t="shared" si="0"/>
        <v>3.4930177986702761E-2</v>
      </c>
      <c r="P13" s="109">
        <f t="shared" si="0"/>
        <v>0.11555715742735979</v>
      </c>
      <c r="Q13" s="109">
        <f t="shared" si="0"/>
        <v>1.9248023435043671E-2</v>
      </c>
      <c r="R13" s="92"/>
    </row>
    <row r="14" spans="12:18">
      <c r="L14" s="6" t="s">
        <v>117</v>
      </c>
      <c r="M14" s="108">
        <f t="shared" si="0"/>
        <v>9.2268286563684243E-2</v>
      </c>
      <c r="N14" s="109">
        <f t="shared" si="0"/>
        <v>0.4502546065556367</v>
      </c>
      <c r="O14" s="109">
        <f t="shared" si="0"/>
        <v>7.6528285442437283E-2</v>
      </c>
      <c r="P14" s="109">
        <f t="shared" si="0"/>
        <v>7.4136689546201145E-2</v>
      </c>
      <c r="Q14" s="109">
        <f t="shared" si="0"/>
        <v>2.8983438546323206E-2</v>
      </c>
      <c r="R14" s="92"/>
    </row>
    <row r="15" spans="12:18">
      <c r="L15" s="6" t="s">
        <v>118</v>
      </c>
      <c r="M15" s="108">
        <f t="shared" si="0"/>
        <v>1.41422507505953E-2</v>
      </c>
      <c r="N15" s="109">
        <f t="shared" si="0"/>
        <v>0.29734444559478207</v>
      </c>
      <c r="O15" s="109">
        <f t="shared" si="0"/>
        <v>9.3053111088104365E-2</v>
      </c>
      <c r="P15" s="109">
        <f t="shared" si="0"/>
        <v>0.19235686924112227</v>
      </c>
      <c r="Q15" s="109">
        <f t="shared" si="0"/>
        <v>3.041981571591262E-2</v>
      </c>
      <c r="R15" s="92"/>
    </row>
    <row r="16" spans="12:18">
      <c r="L16" s="6"/>
      <c r="M16" s="105"/>
      <c r="N16" s="105"/>
      <c r="O16" s="105"/>
      <c r="P16" s="105"/>
      <c r="Q16" s="105"/>
      <c r="R16" s="92"/>
    </row>
    <row r="17" spans="12:18">
      <c r="L17" s="6"/>
      <c r="M17" s="92"/>
      <c r="N17" s="92"/>
      <c r="O17" s="92"/>
      <c r="P17" s="92"/>
      <c r="Q17" s="92"/>
      <c r="R17" s="92"/>
    </row>
    <row r="18" spans="12:18">
      <c r="L18" s="5" t="s">
        <v>137</v>
      </c>
      <c r="M18" s="105" t="str">
        <f>+M3</f>
        <v>China</v>
      </c>
      <c r="N18" s="105" t="str">
        <f>+N3</f>
        <v>Australia</v>
      </c>
      <c r="O18" s="105" t="str">
        <f>+O3</f>
        <v>USA</v>
      </c>
      <c r="P18" s="105" t="str">
        <f>+P3</f>
        <v>UK</v>
      </c>
      <c r="Q18" s="105" t="str">
        <f>+Q3</f>
        <v>Japan</v>
      </c>
      <c r="R18" s="92"/>
    </row>
    <row r="19" spans="12:18">
      <c r="L19" s="6" t="s">
        <v>114</v>
      </c>
      <c r="M19" s="106">
        <f t="shared" ref="M19:Q23" si="1">+PERCENTRANK($M11:$Q11,M11)</f>
        <v>1</v>
      </c>
      <c r="N19" s="107">
        <f t="shared" si="1"/>
        <v>0.75</v>
      </c>
      <c r="O19" s="107">
        <f t="shared" si="1"/>
        <v>0.5</v>
      </c>
      <c r="P19" s="107">
        <f t="shared" si="1"/>
        <v>0</v>
      </c>
      <c r="Q19" s="107">
        <f t="shared" si="1"/>
        <v>0.25</v>
      </c>
      <c r="R19" s="92"/>
    </row>
    <row r="20" spans="12:18">
      <c r="L20" s="6" t="s">
        <v>115</v>
      </c>
      <c r="M20" s="108">
        <f t="shared" si="1"/>
        <v>1</v>
      </c>
      <c r="N20" s="109">
        <f t="shared" si="1"/>
        <v>0.75</v>
      </c>
      <c r="O20" s="109">
        <f t="shared" si="1"/>
        <v>0.5</v>
      </c>
      <c r="P20" s="109">
        <f t="shared" si="1"/>
        <v>0</v>
      </c>
      <c r="Q20" s="109">
        <f t="shared" si="1"/>
        <v>0.25</v>
      </c>
      <c r="R20" s="92"/>
    </row>
    <row r="21" spans="12:18">
      <c r="L21" s="6" t="s">
        <v>116</v>
      </c>
      <c r="M21" s="108">
        <f t="shared" si="1"/>
        <v>0.5</v>
      </c>
      <c r="N21" s="109">
        <f t="shared" si="1"/>
        <v>1</v>
      </c>
      <c r="O21" s="109">
        <f t="shared" si="1"/>
        <v>0.25</v>
      </c>
      <c r="P21" s="109">
        <f t="shared" si="1"/>
        <v>0.75</v>
      </c>
      <c r="Q21" s="109">
        <f t="shared" si="1"/>
        <v>0</v>
      </c>
      <c r="R21" s="92"/>
    </row>
    <row r="22" spans="12:18">
      <c r="L22" s="6" t="s">
        <v>117</v>
      </c>
      <c r="M22" s="108">
        <f t="shared" si="1"/>
        <v>0.75</v>
      </c>
      <c r="N22" s="109">
        <f t="shared" si="1"/>
        <v>1</v>
      </c>
      <c r="O22" s="109">
        <f t="shared" si="1"/>
        <v>0.5</v>
      </c>
      <c r="P22" s="109">
        <f t="shared" si="1"/>
        <v>0.25</v>
      </c>
      <c r="Q22" s="109">
        <f t="shared" si="1"/>
        <v>0</v>
      </c>
      <c r="R22" s="92"/>
    </row>
    <row r="23" spans="12:18">
      <c r="L23" s="6" t="s">
        <v>118</v>
      </c>
      <c r="M23" s="108">
        <f>+PERCENTRANK($M15:$Q15,M15)</f>
        <v>0</v>
      </c>
      <c r="N23" s="109">
        <f t="shared" si="1"/>
        <v>1</v>
      </c>
      <c r="O23" s="109">
        <f t="shared" si="1"/>
        <v>0.5</v>
      </c>
      <c r="P23" s="109">
        <f t="shared" si="1"/>
        <v>0.75</v>
      </c>
      <c r="Q23" s="109">
        <f t="shared" si="1"/>
        <v>0.25</v>
      </c>
      <c r="R23" s="92"/>
    </row>
    <row r="24" spans="12:18">
      <c r="L24" s="6"/>
      <c r="M24" s="92"/>
      <c r="N24" s="92"/>
      <c r="O24" s="92"/>
      <c r="P24" s="92"/>
      <c r="Q24" s="92"/>
      <c r="R24" s="92"/>
    </row>
    <row r="25" spans="12:18">
      <c r="L25" s="6"/>
      <c r="M25" s="92"/>
      <c r="N25" s="92"/>
      <c r="O25" s="92"/>
      <c r="P25" s="92"/>
      <c r="Q25" s="92"/>
      <c r="R25" s="92"/>
    </row>
    <row r="26" spans="12:18">
      <c r="L26" s="6"/>
      <c r="M26" s="92"/>
      <c r="N26" s="92"/>
      <c r="O26" s="92"/>
      <c r="P26" s="92"/>
      <c r="Q26" s="92"/>
      <c r="R26" s="92"/>
    </row>
    <row r="27" spans="12:18">
      <c r="L27" s="6"/>
      <c r="M27" s="92"/>
      <c r="N27" s="92"/>
      <c r="O27" s="92"/>
      <c r="P27" s="92"/>
      <c r="Q27" s="92"/>
      <c r="R27" s="92"/>
    </row>
    <row r="28" spans="12:18">
      <c r="L28" s="6"/>
      <c r="M28" s="92"/>
      <c r="N28" s="92"/>
      <c r="O28" s="92"/>
      <c r="P28" s="92"/>
      <c r="Q28" s="92"/>
      <c r="R28" s="9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AN80"/>
  <sheetViews>
    <sheetView showGridLines="0" topLeftCell="A37" zoomScale="70" zoomScaleNormal="70" zoomScalePageLayoutView="70" workbookViewId="0">
      <selection activeCell="D75" sqref="D75"/>
    </sheetView>
  </sheetViews>
  <sheetFormatPr defaultColWidth="8.75" defaultRowHeight="12.75"/>
  <cols>
    <col min="1" max="1" width="11.125" customWidth="1"/>
    <col min="2" max="2" width="15.375" bestFit="1" customWidth="1"/>
    <col min="12" max="12" width="14.375" bestFit="1" customWidth="1"/>
    <col min="24" max="24" width="12.125" bestFit="1" customWidth="1"/>
  </cols>
  <sheetData>
    <row r="1" spans="1:5" s="1" customFormat="1" ht="21" thickBot="1">
      <c r="A1" s="1" t="s">
        <v>91</v>
      </c>
      <c r="E1" s="9"/>
    </row>
    <row r="2" spans="1:5" ht="13.5" thickTop="1">
      <c r="A2" s="8" t="s">
        <v>23</v>
      </c>
      <c r="E2" s="7"/>
    </row>
    <row r="3" spans="1:5">
      <c r="A3" s="8"/>
      <c r="E3" s="7"/>
    </row>
    <row r="4" spans="1:5">
      <c r="A4" s="8"/>
      <c r="E4" s="7"/>
    </row>
    <row r="5" spans="1:5">
      <c r="A5" s="8"/>
      <c r="E5" s="7"/>
    </row>
    <row r="6" spans="1:5">
      <c r="A6" s="8"/>
      <c r="E6" s="7"/>
    </row>
    <row r="7" spans="1:5">
      <c r="A7" s="8"/>
      <c r="E7" s="7"/>
    </row>
    <row r="8" spans="1:5">
      <c r="A8" s="8"/>
      <c r="E8" s="7"/>
    </row>
    <row r="9" spans="1:5">
      <c r="A9" s="8"/>
      <c r="E9" s="7"/>
    </row>
    <row r="10" spans="1:5">
      <c r="A10" s="8"/>
      <c r="E10" s="7"/>
    </row>
    <row r="11" spans="1:5">
      <c r="A11" s="8"/>
      <c r="E11" s="7"/>
    </row>
    <row r="12" spans="1:5">
      <c r="A12" s="8"/>
      <c r="E12" s="7"/>
    </row>
    <row r="13" spans="1:5">
      <c r="A13" s="8"/>
      <c r="E13" s="7"/>
    </row>
    <row r="14" spans="1:5">
      <c r="A14" s="8"/>
      <c r="E14" s="7"/>
    </row>
    <row r="15" spans="1:5">
      <c r="A15" s="8"/>
      <c r="E15" s="7"/>
    </row>
    <row r="16" spans="1:5">
      <c r="A16" s="8"/>
      <c r="E16" s="7"/>
    </row>
    <row r="17" spans="1:5">
      <c r="A17" s="8"/>
      <c r="E17" s="7"/>
    </row>
    <row r="18" spans="1:5">
      <c r="A18" s="8"/>
      <c r="E18" s="7"/>
    </row>
    <row r="19" spans="1:5">
      <c r="A19" s="8"/>
      <c r="E19" s="7"/>
    </row>
    <row r="20" spans="1:5">
      <c r="A20" s="8"/>
      <c r="E20" s="7"/>
    </row>
    <row r="21" spans="1:5">
      <c r="A21" s="8"/>
      <c r="E21" s="7"/>
    </row>
    <row r="22" spans="1:5">
      <c r="A22" s="8"/>
      <c r="E22" s="7"/>
    </row>
    <row r="23" spans="1:5">
      <c r="A23" s="8"/>
      <c r="E23" s="7"/>
    </row>
    <row r="24" spans="1:5">
      <c r="A24" s="8"/>
      <c r="E24" s="7"/>
    </row>
    <row r="25" spans="1:5">
      <c r="A25" s="8"/>
      <c r="E25" s="7"/>
    </row>
    <row r="26" spans="1:5">
      <c r="A26" s="8"/>
      <c r="E26" s="7"/>
    </row>
    <row r="27" spans="1:5">
      <c r="A27" s="8"/>
      <c r="E27" s="7"/>
    </row>
    <row r="28" spans="1:5">
      <c r="A28" s="8"/>
      <c r="E28" s="7"/>
    </row>
    <row r="29" spans="1:5">
      <c r="A29" s="8"/>
      <c r="E29" s="7"/>
    </row>
    <row r="30" spans="1:5">
      <c r="A30" s="8"/>
      <c r="E30" s="7"/>
    </row>
    <row r="31" spans="1:5">
      <c r="A31" s="8"/>
      <c r="E31" s="7"/>
    </row>
    <row r="32" spans="1:5">
      <c r="A32" s="8"/>
      <c r="E32" s="7"/>
    </row>
    <row r="33" spans="1:5">
      <c r="A33" s="8"/>
      <c r="E33" s="7"/>
    </row>
    <row r="34" spans="1:5">
      <c r="A34" s="8"/>
      <c r="E34" s="7"/>
    </row>
    <row r="35" spans="1:5">
      <c r="A35" s="8"/>
      <c r="E35" s="7"/>
    </row>
    <row r="36" spans="1:5">
      <c r="A36" s="8"/>
      <c r="E36" s="7"/>
    </row>
    <row r="37" spans="1:5">
      <c r="A37" s="8"/>
      <c r="E37" s="7"/>
    </row>
    <row r="38" spans="1:5">
      <c r="A38" s="8"/>
      <c r="E38" s="7"/>
    </row>
    <row r="39" spans="1:5">
      <c r="A39" s="8"/>
      <c r="E39" s="7"/>
    </row>
    <row r="40" spans="1:5">
      <c r="A40" s="8"/>
      <c r="E40" s="7"/>
    </row>
    <row r="41" spans="1:5">
      <c r="A41" s="8"/>
      <c r="E41" s="7"/>
    </row>
    <row r="42" spans="1:5">
      <c r="A42" s="8"/>
      <c r="E42" s="7"/>
    </row>
    <row r="43" spans="1:5">
      <c r="A43" s="8"/>
      <c r="E43" s="7"/>
    </row>
    <row r="44" spans="1:5">
      <c r="A44" s="8"/>
      <c r="E44" s="7"/>
    </row>
    <row r="45" spans="1:5">
      <c r="A45" s="8"/>
      <c r="E45" s="7"/>
    </row>
    <row r="46" spans="1:5">
      <c r="A46" t="s">
        <v>122</v>
      </c>
      <c r="B46" t="str">
        <f>TEXT(A75,"MMM-yy")</f>
        <v>Mar-17</v>
      </c>
      <c r="E46" s="7"/>
    </row>
    <row r="47" spans="1:5">
      <c r="A47" s="8"/>
      <c r="E47" s="7"/>
    </row>
    <row r="48" spans="1:5">
      <c r="A48" s="14" t="s">
        <v>53</v>
      </c>
    </row>
    <row r="49" spans="1:40">
      <c r="A49" t="s">
        <v>54</v>
      </c>
      <c r="AG49" s="117" t="s">
        <v>141</v>
      </c>
      <c r="AH49" s="117" t="s">
        <v>268</v>
      </c>
    </row>
    <row r="50" spans="1:40">
      <c r="A50" t="s">
        <v>55</v>
      </c>
    </row>
    <row r="51" spans="1:40" ht="25.5">
      <c r="A51" s="18"/>
      <c r="B51" s="283" t="s">
        <v>62</v>
      </c>
      <c r="C51" s="284"/>
      <c r="D51" s="284"/>
      <c r="E51" s="284"/>
      <c r="F51" s="284"/>
      <c r="G51" s="284"/>
      <c r="H51" s="284"/>
      <c r="I51" s="284"/>
      <c r="J51" s="284"/>
      <c r="K51" s="284"/>
      <c r="L51" s="285"/>
      <c r="M51" s="283" t="s">
        <v>63</v>
      </c>
      <c r="N51" s="284"/>
      <c r="O51" s="284"/>
      <c r="P51" s="284"/>
      <c r="Q51" s="284"/>
      <c r="R51" s="284"/>
      <c r="S51" s="284"/>
      <c r="T51" s="284"/>
      <c r="U51" s="284"/>
      <c r="V51" s="284"/>
      <c r="W51" s="285"/>
      <c r="X51" s="283" t="s">
        <v>112</v>
      </c>
      <c r="Y51" s="284"/>
      <c r="Z51" s="284"/>
      <c r="AA51" s="284"/>
      <c r="AB51" s="284"/>
      <c r="AC51" s="284"/>
      <c r="AD51" s="284"/>
      <c r="AE51" s="284"/>
      <c r="AF51" s="284"/>
      <c r="AG51" s="284"/>
      <c r="AH51" s="285"/>
      <c r="AJ51" s="121" t="s">
        <v>192</v>
      </c>
    </row>
    <row r="52" spans="1:40" ht="150">
      <c r="A52" s="27"/>
      <c r="B52" s="75" t="s">
        <v>56</v>
      </c>
      <c r="C52" s="76" t="s">
        <v>24</v>
      </c>
      <c r="D52" s="76" t="s">
        <v>14</v>
      </c>
      <c r="E52" s="76" t="s">
        <v>57</v>
      </c>
      <c r="F52" s="76" t="s">
        <v>17</v>
      </c>
      <c r="G52" s="76" t="s">
        <v>51</v>
      </c>
      <c r="H52" s="76" t="s">
        <v>58</v>
      </c>
      <c r="I52" s="76" t="s">
        <v>28</v>
      </c>
      <c r="J52" s="76" t="s">
        <v>33</v>
      </c>
      <c r="K52" s="76" t="s">
        <v>34</v>
      </c>
      <c r="L52" s="77" t="s">
        <v>59</v>
      </c>
      <c r="M52" s="75" t="s">
        <v>56</v>
      </c>
      <c r="N52" s="76" t="s">
        <v>24</v>
      </c>
      <c r="O52" s="76" t="s">
        <v>14</v>
      </c>
      <c r="P52" s="76" t="s">
        <v>57</v>
      </c>
      <c r="Q52" s="76" t="s">
        <v>17</v>
      </c>
      <c r="R52" s="76" t="s">
        <v>51</v>
      </c>
      <c r="S52" s="76" t="s">
        <v>58</v>
      </c>
      <c r="T52" s="76" t="s">
        <v>28</v>
      </c>
      <c r="U52" s="76" t="s">
        <v>33</v>
      </c>
      <c r="V52" s="76" t="s">
        <v>34</v>
      </c>
      <c r="W52" s="76" t="s">
        <v>59</v>
      </c>
      <c r="X52" s="28" t="s">
        <v>56</v>
      </c>
      <c r="Y52" s="29" t="s">
        <v>24</v>
      </c>
      <c r="Z52" s="29" t="s">
        <v>14</v>
      </c>
      <c r="AA52" s="29" t="s">
        <v>57</v>
      </c>
      <c r="AB52" s="29" t="s">
        <v>17</v>
      </c>
      <c r="AC52" s="29" t="s">
        <v>51</v>
      </c>
      <c r="AD52" s="29" t="s">
        <v>58</v>
      </c>
      <c r="AE52" s="29" t="s">
        <v>28</v>
      </c>
      <c r="AF52" s="29" t="s">
        <v>33</v>
      </c>
      <c r="AG52" s="29" t="s">
        <v>34</v>
      </c>
      <c r="AH52" s="30" t="s">
        <v>59</v>
      </c>
      <c r="AJ52" s="130" t="s">
        <v>191</v>
      </c>
      <c r="AK52" s="130" t="s">
        <v>190</v>
      </c>
      <c r="AL52" s="130" t="s">
        <v>189</v>
      </c>
      <c r="AM52" s="130" t="s">
        <v>188</v>
      </c>
      <c r="AN52" s="130" t="s">
        <v>187</v>
      </c>
    </row>
    <row r="53" spans="1:40">
      <c r="A53" s="122">
        <f t="shared" ref="A53:A73" si="0">EDATE(A54,-12)</f>
        <v>34759</v>
      </c>
      <c r="B53" s="78">
        <f>INDEX([1]Sheet1!B:B,MATCH($A53,[1]Sheet1!$A:$A,0))/1000000000</f>
        <v>20.923012041</v>
      </c>
      <c r="C53" s="79">
        <f>INDEX([1]Sheet1!C:C,MATCH($A53,[1]Sheet1!$A:$A,0))/1000000000</f>
        <v>4.4596205009999998</v>
      </c>
      <c r="D53" s="79">
        <f>INDEX([1]Sheet1!D:D,MATCH($A53,[1]Sheet1!$A:$A,0))/1000000000</f>
        <v>0.60987139999999995</v>
      </c>
      <c r="E53" s="79">
        <f>INDEX([1]Sheet1!E:E,MATCH($A53,[1]Sheet1!$A:$A,0))/1000000000</f>
        <v>0.273492389</v>
      </c>
      <c r="F53" s="79">
        <f>INDEX([1]Sheet1!F:F,MATCH($A53,[1]Sheet1!$A:$A,0))/1000000000</f>
        <v>3.3715993480000002</v>
      </c>
      <c r="G53" s="79">
        <f>INDEX([1]Sheet1!G:G,MATCH($A53,[1]Sheet1!$A:$A,0))/1000000000</f>
        <v>1.0661521460000001</v>
      </c>
      <c r="H53" s="79">
        <f>INDEX([1]Sheet1!H:H,MATCH($A53,[1]Sheet1!$A:$A,0))/1000000000</f>
        <v>0.384178566</v>
      </c>
      <c r="I53" s="79">
        <f>INDEX([1]Sheet1!I:I,MATCH($A53,[1]Sheet1!$A:$A,0))/1000000000</f>
        <v>0.27664333000000002</v>
      </c>
      <c r="J53" s="79">
        <f>INDEX([1]Sheet1!J:J,MATCH($A53,[1]Sheet1!$A:$A,0))/1000000000</f>
        <v>1.2062770759999999</v>
      </c>
      <c r="K53" s="79">
        <f>INDEX([1]Sheet1!K:K,MATCH($A53,[1]Sheet1!$A:$A,0))/1000000000</f>
        <v>2.2716799829999998</v>
      </c>
      <c r="L53" s="132">
        <f>INDEX([1]Sheet1!L:L,MATCH($A53,[1]Sheet1!$A:$A,0))/1000000000</f>
        <v>7.0034973020000004</v>
      </c>
      <c r="M53" s="79">
        <f>INDEX([1]Sheet1!M:M,MATCH($A53,[1]Sheet1!$A:$A,0))/1000000000</f>
        <v>20.645797429000002</v>
      </c>
      <c r="N53" s="79">
        <f>INDEX([1]Sheet1!N:N,MATCH($A53,[1]Sheet1!$A:$A,0))/1000000000</f>
        <v>4.4352309419999996</v>
      </c>
      <c r="O53" s="79">
        <f>INDEX([1]Sheet1!O:O,MATCH($A53,[1]Sheet1!$A:$A,0))/1000000000</f>
        <v>0.68657221300000004</v>
      </c>
      <c r="P53" s="79">
        <f>INDEX([1]Sheet1!P:P,MATCH($A53,[1]Sheet1!$A:$A,0))/1000000000</f>
        <v>0.183976366</v>
      </c>
      <c r="Q53" s="79">
        <f>INDEX([1]Sheet1!Q:Q,MATCH($A53,[1]Sheet1!$A:$A,0))/1000000000</f>
        <v>3.1263926419999999</v>
      </c>
      <c r="R53" s="79">
        <f>INDEX([1]Sheet1!R:R,MATCH($A53,[1]Sheet1!$A:$A,0))/1000000000</f>
        <v>0.33666800899999999</v>
      </c>
      <c r="S53" s="79">
        <f>INDEX([1]Sheet1!S:S,MATCH($A53,[1]Sheet1!$A:$A,0))/1000000000</f>
        <v>0.24683154900000001</v>
      </c>
      <c r="T53" s="79">
        <f>INDEX([1]Sheet1!T:T,MATCH($A53,[1]Sheet1!$A:$A,0))/1000000000</f>
        <v>0.365094062</v>
      </c>
      <c r="U53" s="79">
        <f>INDEX([1]Sheet1!U:U,MATCH($A53,[1]Sheet1!$A:$A,0))/1000000000</f>
        <v>1.3233954960000001</v>
      </c>
      <c r="V53" s="79">
        <f>INDEX([1]Sheet1!V:V,MATCH($A53,[1]Sheet1!$A:$A,0))/1000000000</f>
        <v>3.8787867060000001</v>
      </c>
      <c r="W53" s="132">
        <f>INDEX([1]Sheet1!W:W,MATCH($A53,[1]Sheet1!$A:$A,0))/1000000000</f>
        <v>6.0628494440000003</v>
      </c>
      <c r="X53" s="79">
        <f>B53-M53</f>
        <v>0.27721461199999808</v>
      </c>
      <c r="Y53" s="79">
        <f>C53-N53</f>
        <v>2.4389559000000283E-2</v>
      </c>
      <c r="Z53" s="79">
        <f t="shared" ref="Z53:AH53" si="1">D53-O53</f>
        <v>-7.670081300000009E-2</v>
      </c>
      <c r="AA53" s="79">
        <f t="shared" si="1"/>
        <v>8.9516023E-2</v>
      </c>
      <c r="AB53" s="79">
        <f t="shared" si="1"/>
        <v>0.24520670600000027</v>
      </c>
      <c r="AC53" s="79">
        <f t="shared" si="1"/>
        <v>0.72948413700000003</v>
      </c>
      <c r="AD53" s="79">
        <f t="shared" si="1"/>
        <v>0.13734701699999999</v>
      </c>
      <c r="AE53" s="79">
        <f t="shared" si="1"/>
        <v>-8.8450731999999976E-2</v>
      </c>
      <c r="AF53" s="79">
        <f t="shared" si="1"/>
        <v>-0.11711842000000017</v>
      </c>
      <c r="AG53" s="79">
        <f t="shared" si="1"/>
        <v>-1.6071067230000002</v>
      </c>
      <c r="AH53" s="80">
        <f t="shared" si="1"/>
        <v>0.94064785800000017</v>
      </c>
      <c r="AJ53" s="129">
        <f>INDEX([2]annual!B:B,MATCH($A53,[2]annual!$A:$A,0))</f>
        <v>3637</v>
      </c>
      <c r="AK53" s="129">
        <f>INDEX([2]annual!C:C,MATCH($A53,[2]annual!$A:$A,0))</f>
        <v>3705</v>
      </c>
      <c r="AL53" s="129">
        <f>INDEX([2]annual!D:D,MATCH($A53,[2]annual!$A:$A,0))</f>
        <v>2881</v>
      </c>
      <c r="AM53" s="129">
        <f>INDEX([2]annual!E:E,MATCH($A53,[2]annual!$A:$A,0))</f>
        <v>1929</v>
      </c>
      <c r="AN53" s="129">
        <f>INDEX([2]annual!F:F,MATCH($A53,[2]annual!$A:$A,0))</f>
        <v>2847</v>
      </c>
    </row>
    <row r="54" spans="1:40">
      <c r="A54" s="122">
        <f t="shared" si="0"/>
        <v>35125</v>
      </c>
      <c r="B54" s="31">
        <f>INDEX([1]Sheet1!B:B,MATCH($A54,[1]Sheet1!$A:$A,0))/1000000000</f>
        <v>20.395484788000001</v>
      </c>
      <c r="C54" s="32">
        <f>INDEX([1]Sheet1!C:C,MATCH($A54,[1]Sheet1!$A:$A,0))/1000000000</f>
        <v>4.192843538</v>
      </c>
      <c r="D54" s="32">
        <f>INDEX([1]Sheet1!D:D,MATCH($A54,[1]Sheet1!$A:$A,0))/1000000000</f>
        <v>0.49842971699999999</v>
      </c>
      <c r="E54" s="32">
        <f>INDEX([1]Sheet1!E:E,MATCH($A54,[1]Sheet1!$A:$A,0))/1000000000</f>
        <v>0.29954499800000001</v>
      </c>
      <c r="F54" s="32">
        <f>INDEX([1]Sheet1!F:F,MATCH($A54,[1]Sheet1!$A:$A,0))/1000000000</f>
        <v>3.2705053400000001</v>
      </c>
      <c r="G54" s="32">
        <f>INDEX([1]Sheet1!G:G,MATCH($A54,[1]Sheet1!$A:$A,0))/1000000000</f>
        <v>1.058514078</v>
      </c>
      <c r="H54" s="32">
        <f>INDEX([1]Sheet1!H:H,MATCH($A54,[1]Sheet1!$A:$A,0))/1000000000</f>
        <v>0.46059781100000002</v>
      </c>
      <c r="I54" s="32">
        <f>INDEX([1]Sheet1!I:I,MATCH($A54,[1]Sheet1!$A:$A,0))/1000000000</f>
        <v>0.30491698699999997</v>
      </c>
      <c r="J54" s="32">
        <f>INDEX([1]Sheet1!J:J,MATCH($A54,[1]Sheet1!$A:$A,0))/1000000000</f>
        <v>1.2226364830000001</v>
      </c>
      <c r="K54" s="32">
        <f>INDEX([1]Sheet1!K:K,MATCH($A54,[1]Sheet1!$A:$A,0))/1000000000</f>
        <v>1.8964544480000001</v>
      </c>
      <c r="L54" s="133">
        <f>INDEX([1]Sheet1!L:L,MATCH($A54,[1]Sheet1!$A:$A,0))/1000000000</f>
        <v>7.1910413880000004</v>
      </c>
      <c r="M54" s="32">
        <f>INDEX([1]Sheet1!M:M,MATCH($A54,[1]Sheet1!$A:$A,0))/1000000000</f>
        <v>21.391308107</v>
      </c>
      <c r="N54" s="32">
        <f>INDEX([1]Sheet1!N:N,MATCH($A54,[1]Sheet1!$A:$A,0))/1000000000</f>
        <v>4.7427889160000003</v>
      </c>
      <c r="O54" s="32">
        <f>INDEX([1]Sheet1!O:O,MATCH($A54,[1]Sheet1!$A:$A,0))/1000000000</f>
        <v>0.76778991200000002</v>
      </c>
      <c r="P54" s="32">
        <f>INDEX([1]Sheet1!P:P,MATCH($A54,[1]Sheet1!$A:$A,0))/1000000000</f>
        <v>0.23983401100000001</v>
      </c>
      <c r="Q54" s="32">
        <f>INDEX([1]Sheet1!Q:Q,MATCH($A54,[1]Sheet1!$A:$A,0))/1000000000</f>
        <v>2.9142070489999998</v>
      </c>
      <c r="R54" s="32">
        <f>INDEX([1]Sheet1!R:R,MATCH($A54,[1]Sheet1!$A:$A,0))/1000000000</f>
        <v>0.36714359499999999</v>
      </c>
      <c r="S54" s="32">
        <f>INDEX([1]Sheet1!S:S,MATCH($A54,[1]Sheet1!$A:$A,0))/1000000000</f>
        <v>0.39643989000000002</v>
      </c>
      <c r="T54" s="32">
        <f>INDEX([1]Sheet1!T:T,MATCH($A54,[1]Sheet1!$A:$A,0))/1000000000</f>
        <v>0.415680726</v>
      </c>
      <c r="U54" s="32">
        <f>INDEX([1]Sheet1!U:U,MATCH($A54,[1]Sheet1!$A:$A,0))/1000000000</f>
        <v>1.1699355380000001</v>
      </c>
      <c r="V54" s="32">
        <f>INDEX([1]Sheet1!V:V,MATCH($A54,[1]Sheet1!$A:$A,0))/1000000000</f>
        <v>3.9416383430000002</v>
      </c>
      <c r="W54" s="133">
        <f>INDEX([1]Sheet1!W:W,MATCH($A54,[1]Sheet1!$A:$A,0))/1000000000</f>
        <v>6.4358501270000001</v>
      </c>
      <c r="X54" s="32">
        <f t="shared" ref="X54:X74" si="2">B54-M54</f>
        <v>-0.99582331899999943</v>
      </c>
      <c r="Y54" s="32">
        <f t="shared" ref="Y54:Y75" si="3">C54-N54</f>
        <v>-0.54994537800000032</v>
      </c>
      <c r="Z54" s="32">
        <f t="shared" ref="Z54:Z75" si="4">D54-O54</f>
        <v>-0.26936019500000002</v>
      </c>
      <c r="AA54" s="32">
        <f t="shared" ref="AA54:AA75" si="5">E54-P54</f>
        <v>5.9710986999999993E-2</v>
      </c>
      <c r="AB54" s="32">
        <f t="shared" ref="AB54:AB75" si="6">F54-Q54</f>
        <v>0.35629829100000032</v>
      </c>
      <c r="AC54" s="32">
        <f t="shared" ref="AC54:AC75" si="7">G54-R54</f>
        <v>0.69137048300000004</v>
      </c>
      <c r="AD54" s="32">
        <f t="shared" ref="AD54:AD75" si="8">H54-S54</f>
        <v>6.4157921000000007E-2</v>
      </c>
      <c r="AE54" s="32">
        <f t="shared" ref="AE54:AE75" si="9">I54-T54</f>
        <v>-0.11076373900000003</v>
      </c>
      <c r="AF54" s="32">
        <f t="shared" ref="AF54:AF75" si="10">J54-U54</f>
        <v>5.2700944999999999E-2</v>
      </c>
      <c r="AG54" s="32">
        <f t="shared" ref="AG54:AG75" si="11">K54-V54</f>
        <v>-2.0451838950000001</v>
      </c>
      <c r="AH54" s="33">
        <f t="shared" ref="AH54:AH75" si="12">L54-W54</f>
        <v>0.75519126100000022</v>
      </c>
      <c r="AJ54" s="129">
        <f>INDEX([2]annual!B:B,MATCH($A54,[2]annual!$A:$A,0))</f>
        <v>3537</v>
      </c>
      <c r="AK54" s="129">
        <f>INDEX([2]annual!C:C,MATCH($A54,[2]annual!$A:$A,0))</f>
        <v>4000</v>
      </c>
      <c r="AL54" s="129">
        <f>INDEX([2]annual!D:D,MATCH($A54,[2]annual!$A:$A,0))</f>
        <v>3205</v>
      </c>
      <c r="AM54" s="129">
        <f>INDEX([2]annual!E:E,MATCH($A54,[2]annual!$A:$A,0))</f>
        <v>1884</v>
      </c>
      <c r="AN54" s="129">
        <f>INDEX([2]annual!F:F,MATCH($A54,[2]annual!$A:$A,0))</f>
        <v>2194</v>
      </c>
    </row>
    <row r="55" spans="1:40">
      <c r="A55" s="122">
        <f t="shared" si="0"/>
        <v>35490</v>
      </c>
      <c r="B55" s="31">
        <f>INDEX([1]Sheet1!B:B,MATCH($A55,[1]Sheet1!$A:$A,0))/1000000000</f>
        <v>20.777795367</v>
      </c>
      <c r="C55" s="32">
        <f>INDEX([1]Sheet1!C:C,MATCH($A55,[1]Sheet1!$A:$A,0))/1000000000</f>
        <v>4.2050432569999998</v>
      </c>
      <c r="D55" s="32">
        <f>INDEX([1]Sheet1!D:D,MATCH($A55,[1]Sheet1!$A:$A,0))/1000000000</f>
        <v>0.52069433499999995</v>
      </c>
      <c r="E55" s="32">
        <f>INDEX([1]Sheet1!E:E,MATCH($A55,[1]Sheet1!$A:$A,0))/1000000000</f>
        <v>0.357922623</v>
      </c>
      <c r="F55" s="32">
        <f>INDEX([1]Sheet1!F:F,MATCH($A55,[1]Sheet1!$A:$A,0))/1000000000</f>
        <v>3.1380128840000001</v>
      </c>
      <c r="G55" s="32">
        <f>INDEX([1]Sheet1!G:G,MATCH($A55,[1]Sheet1!$A:$A,0))/1000000000</f>
        <v>0.95740200499999994</v>
      </c>
      <c r="H55" s="32">
        <f>INDEX([1]Sheet1!H:H,MATCH($A55,[1]Sheet1!$A:$A,0))/1000000000</f>
        <v>0.47484955299999998</v>
      </c>
      <c r="I55" s="32">
        <f>INDEX([1]Sheet1!I:I,MATCH($A55,[1]Sheet1!$A:$A,0))/1000000000</f>
        <v>0.28096125599999999</v>
      </c>
      <c r="J55" s="32">
        <f>INDEX([1]Sheet1!J:J,MATCH($A55,[1]Sheet1!$A:$A,0))/1000000000</f>
        <v>1.3772534160000001</v>
      </c>
      <c r="K55" s="32">
        <f>INDEX([1]Sheet1!K:K,MATCH($A55,[1]Sheet1!$A:$A,0))/1000000000</f>
        <v>1.934216779</v>
      </c>
      <c r="L55" s="133">
        <f>INDEX([1]Sheet1!L:L,MATCH($A55,[1]Sheet1!$A:$A,0))/1000000000</f>
        <v>7.5314392589999999</v>
      </c>
      <c r="M55" s="32">
        <f>INDEX([1]Sheet1!M:M,MATCH($A55,[1]Sheet1!$A:$A,0))/1000000000</f>
        <v>21.241542216999999</v>
      </c>
      <c r="N55" s="32">
        <f>INDEX([1]Sheet1!N:N,MATCH($A55,[1]Sheet1!$A:$A,0))/1000000000</f>
        <v>5.0926778979999998</v>
      </c>
      <c r="O55" s="32">
        <f>INDEX([1]Sheet1!O:O,MATCH($A55,[1]Sheet1!$A:$A,0))/1000000000</f>
        <v>0.82431790900000002</v>
      </c>
      <c r="P55" s="32">
        <f>INDEX([1]Sheet1!P:P,MATCH($A55,[1]Sheet1!$A:$A,0))/1000000000</f>
        <v>0.19930968800000001</v>
      </c>
      <c r="Q55" s="32">
        <f>INDEX([1]Sheet1!Q:Q,MATCH($A55,[1]Sheet1!$A:$A,0))/1000000000</f>
        <v>2.9737572750000001</v>
      </c>
      <c r="R55" s="32">
        <f>INDEX([1]Sheet1!R:R,MATCH($A55,[1]Sheet1!$A:$A,0))/1000000000</f>
        <v>0.40328613800000002</v>
      </c>
      <c r="S55" s="32">
        <f>INDEX([1]Sheet1!S:S,MATCH($A55,[1]Sheet1!$A:$A,0))/1000000000</f>
        <v>0.40499656099999998</v>
      </c>
      <c r="T55" s="32">
        <f>INDEX([1]Sheet1!T:T,MATCH($A55,[1]Sheet1!$A:$A,0))/1000000000</f>
        <v>0.38152688499999998</v>
      </c>
      <c r="U55" s="32">
        <f>INDEX([1]Sheet1!U:U,MATCH($A55,[1]Sheet1!$A:$A,0))/1000000000</f>
        <v>1.108124487</v>
      </c>
      <c r="V55" s="32">
        <f>INDEX([1]Sheet1!V:V,MATCH($A55,[1]Sheet1!$A:$A,0))/1000000000</f>
        <v>3.526382248</v>
      </c>
      <c r="W55" s="133">
        <f>INDEX([1]Sheet1!W:W,MATCH($A55,[1]Sheet1!$A:$A,0))/1000000000</f>
        <v>6.3271631279999996</v>
      </c>
      <c r="X55" s="32">
        <f t="shared" si="2"/>
        <v>-0.46374684999999971</v>
      </c>
      <c r="Y55" s="32">
        <f t="shared" si="3"/>
        <v>-0.887634641</v>
      </c>
      <c r="Z55" s="32">
        <f t="shared" si="4"/>
        <v>-0.30362357400000006</v>
      </c>
      <c r="AA55" s="32">
        <f t="shared" si="5"/>
        <v>0.15861293499999998</v>
      </c>
      <c r="AB55" s="32">
        <f t="shared" si="6"/>
        <v>0.16425560900000002</v>
      </c>
      <c r="AC55" s="32">
        <f t="shared" si="7"/>
        <v>0.55411586699999993</v>
      </c>
      <c r="AD55" s="32">
        <f t="shared" si="8"/>
        <v>6.9852992000000003E-2</v>
      </c>
      <c r="AE55" s="32">
        <f t="shared" si="9"/>
        <v>-0.10056562899999999</v>
      </c>
      <c r="AF55" s="32">
        <f t="shared" si="10"/>
        <v>0.26912892900000007</v>
      </c>
      <c r="AG55" s="32">
        <f t="shared" si="11"/>
        <v>-1.592165469</v>
      </c>
      <c r="AH55" s="33">
        <f t="shared" si="12"/>
        <v>1.2042761310000003</v>
      </c>
      <c r="AJ55" s="129">
        <f>INDEX([2]annual!B:B,MATCH($A55,[2]annual!$A:$A,0))</f>
        <v>3548</v>
      </c>
      <c r="AK55" s="129">
        <f>INDEX([2]annual!C:C,MATCH($A55,[2]annual!$A:$A,0))</f>
        <v>4210</v>
      </c>
      <c r="AL55" s="129">
        <f>INDEX([2]annual!D:D,MATCH($A55,[2]annual!$A:$A,0))</f>
        <v>3402</v>
      </c>
      <c r="AM55" s="129">
        <f>INDEX([2]annual!E:E,MATCH($A55,[2]annual!$A:$A,0))</f>
        <v>1987</v>
      </c>
      <c r="AN55" s="129">
        <f>INDEX([2]annual!F:F,MATCH($A55,[2]annual!$A:$A,0))</f>
        <v>2587</v>
      </c>
    </row>
    <row r="56" spans="1:40">
      <c r="A56" s="122">
        <f t="shared" si="0"/>
        <v>35855</v>
      </c>
      <c r="B56" s="31">
        <f>INDEX([1]Sheet1!B:B,MATCH($A56,[1]Sheet1!$A:$A,0))/1000000000</f>
        <v>21.998173029</v>
      </c>
      <c r="C56" s="32">
        <f>INDEX([1]Sheet1!C:C,MATCH($A56,[1]Sheet1!$A:$A,0))/1000000000</f>
        <v>4.5174270869999997</v>
      </c>
      <c r="D56" s="32">
        <f>INDEX([1]Sheet1!D:D,MATCH($A56,[1]Sheet1!$A:$A,0))/1000000000</f>
        <v>0.62565404099999999</v>
      </c>
      <c r="E56" s="32">
        <f>INDEX([1]Sheet1!E:E,MATCH($A56,[1]Sheet1!$A:$A,0))/1000000000</f>
        <v>0.27738920700000003</v>
      </c>
      <c r="F56" s="32">
        <f>INDEX([1]Sheet1!F:F,MATCH($A56,[1]Sheet1!$A:$A,0))/1000000000</f>
        <v>3.1596426549999999</v>
      </c>
      <c r="G56" s="32">
        <f>INDEX([1]Sheet1!G:G,MATCH($A56,[1]Sheet1!$A:$A,0))/1000000000</f>
        <v>0.87760216899999999</v>
      </c>
      <c r="H56" s="32">
        <f>INDEX([1]Sheet1!H:H,MATCH($A56,[1]Sheet1!$A:$A,0))/1000000000</f>
        <v>0.48853344300000001</v>
      </c>
      <c r="I56" s="32">
        <f>INDEX([1]Sheet1!I:I,MATCH($A56,[1]Sheet1!$A:$A,0))/1000000000</f>
        <v>0.36377670099999998</v>
      </c>
      <c r="J56" s="32">
        <f>INDEX([1]Sheet1!J:J,MATCH($A56,[1]Sheet1!$A:$A,0))/1000000000</f>
        <v>1.308122805</v>
      </c>
      <c r="K56" s="32">
        <f>INDEX([1]Sheet1!K:K,MATCH($A56,[1]Sheet1!$A:$A,0))/1000000000</f>
        <v>2.4086944969999999</v>
      </c>
      <c r="L56" s="133">
        <f>INDEX([1]Sheet1!L:L,MATCH($A56,[1]Sheet1!$A:$A,0))/1000000000</f>
        <v>7.9713304239999996</v>
      </c>
      <c r="M56" s="32">
        <f>INDEX([1]Sheet1!M:M,MATCH($A56,[1]Sheet1!$A:$A,0))/1000000000</f>
        <v>22.406809337999999</v>
      </c>
      <c r="N56" s="32">
        <f>INDEX([1]Sheet1!N:N,MATCH($A56,[1]Sheet1!$A:$A,0))/1000000000</f>
        <v>5.5407120089999999</v>
      </c>
      <c r="O56" s="32">
        <f>INDEX([1]Sheet1!O:O,MATCH($A56,[1]Sheet1!$A:$A,0))/1000000000</f>
        <v>1.0819123479999999</v>
      </c>
      <c r="P56" s="32">
        <f>INDEX([1]Sheet1!P:P,MATCH($A56,[1]Sheet1!$A:$A,0))/1000000000</f>
        <v>0.20089869399999999</v>
      </c>
      <c r="Q56" s="32">
        <f>INDEX([1]Sheet1!Q:Q,MATCH($A56,[1]Sheet1!$A:$A,0))/1000000000</f>
        <v>2.5817602590000002</v>
      </c>
      <c r="R56" s="32">
        <f>INDEX([1]Sheet1!R:R,MATCH($A56,[1]Sheet1!$A:$A,0))/1000000000</f>
        <v>0.44425141800000001</v>
      </c>
      <c r="S56" s="32">
        <f>INDEX([1]Sheet1!S:S,MATCH($A56,[1]Sheet1!$A:$A,0))/1000000000</f>
        <v>0.42111726900000002</v>
      </c>
      <c r="T56" s="32">
        <f>INDEX([1]Sheet1!T:T,MATCH($A56,[1]Sheet1!$A:$A,0))/1000000000</f>
        <v>0.33037272400000001</v>
      </c>
      <c r="U56" s="32">
        <f>INDEX([1]Sheet1!U:U,MATCH($A56,[1]Sheet1!$A:$A,0))/1000000000</f>
        <v>1.1618059060000001</v>
      </c>
      <c r="V56" s="32">
        <f>INDEX([1]Sheet1!V:V,MATCH($A56,[1]Sheet1!$A:$A,0))/1000000000</f>
        <v>4.0075452360000003</v>
      </c>
      <c r="W56" s="133">
        <f>INDEX([1]Sheet1!W:W,MATCH($A56,[1]Sheet1!$A:$A,0))/1000000000</f>
        <v>6.6364334749999996</v>
      </c>
      <c r="X56" s="32">
        <f t="shared" si="2"/>
        <v>-0.40863630899999848</v>
      </c>
      <c r="Y56" s="32">
        <f t="shared" si="3"/>
        <v>-1.0232849220000002</v>
      </c>
      <c r="Z56" s="32">
        <f t="shared" si="4"/>
        <v>-0.45625830699999992</v>
      </c>
      <c r="AA56" s="32">
        <f t="shared" si="5"/>
        <v>7.6490513000000038E-2</v>
      </c>
      <c r="AB56" s="32">
        <f t="shared" si="6"/>
        <v>0.57788239599999969</v>
      </c>
      <c r="AC56" s="32">
        <f t="shared" si="7"/>
        <v>0.43335075099999998</v>
      </c>
      <c r="AD56" s="32">
        <f t="shared" si="8"/>
        <v>6.7416173999999995E-2</v>
      </c>
      <c r="AE56" s="32">
        <f t="shared" si="9"/>
        <v>3.3403976999999974E-2</v>
      </c>
      <c r="AF56" s="32">
        <f t="shared" si="10"/>
        <v>0.14631689899999989</v>
      </c>
      <c r="AG56" s="32">
        <f t="shared" si="11"/>
        <v>-1.5988507390000004</v>
      </c>
      <c r="AH56" s="33">
        <f t="shared" si="12"/>
        <v>1.334896949</v>
      </c>
      <c r="AJ56" s="129">
        <f>INDEX([2]annual!B:B,MATCH($A56,[2]annual!$A:$A,0))</f>
        <v>3866</v>
      </c>
      <c r="AK56" s="129">
        <f>INDEX([2]annual!C:C,MATCH($A56,[2]annual!$A:$A,0))</f>
        <v>4046</v>
      </c>
      <c r="AL56" s="129">
        <f>INDEX([2]annual!D:D,MATCH($A56,[2]annual!$A:$A,0))</f>
        <v>3532</v>
      </c>
      <c r="AM56" s="129">
        <f>INDEX([2]annual!E:E,MATCH($A56,[2]annual!$A:$A,0))</f>
        <v>2397</v>
      </c>
      <c r="AN56" s="129">
        <f>INDEX([2]annual!F:F,MATCH($A56,[2]annual!$A:$A,0))</f>
        <v>2784</v>
      </c>
    </row>
    <row r="57" spans="1:40">
      <c r="A57" s="122">
        <f t="shared" si="0"/>
        <v>36220</v>
      </c>
      <c r="B57" s="31">
        <f>INDEX([1]Sheet1!B:B,MATCH($A57,[1]Sheet1!$A:$A,0))/1000000000</f>
        <v>22.520890902000001</v>
      </c>
      <c r="C57" s="32">
        <f>INDEX([1]Sheet1!C:C,MATCH($A57,[1]Sheet1!$A:$A,0))/1000000000</f>
        <v>4.8004616689999997</v>
      </c>
      <c r="D57" s="32">
        <f>INDEX([1]Sheet1!D:D,MATCH($A57,[1]Sheet1!$A:$A,0))/1000000000</f>
        <v>0.64441744899999998</v>
      </c>
      <c r="E57" s="32">
        <f>INDEX([1]Sheet1!E:E,MATCH($A57,[1]Sheet1!$A:$A,0))/1000000000</f>
        <v>0.18734347600000001</v>
      </c>
      <c r="F57" s="32">
        <f>INDEX([1]Sheet1!F:F,MATCH($A57,[1]Sheet1!$A:$A,0))/1000000000</f>
        <v>2.8813047699999998</v>
      </c>
      <c r="G57" s="32">
        <f>INDEX([1]Sheet1!G:G,MATCH($A57,[1]Sheet1!$A:$A,0))/1000000000</f>
        <v>0.82846978299999996</v>
      </c>
      <c r="H57" s="32">
        <f>INDEX([1]Sheet1!H:H,MATCH($A57,[1]Sheet1!$A:$A,0))/1000000000</f>
        <v>0.41504160699999998</v>
      </c>
      <c r="I57" s="32">
        <f>INDEX([1]Sheet1!I:I,MATCH($A57,[1]Sheet1!$A:$A,0))/1000000000</f>
        <v>0.35865141</v>
      </c>
      <c r="J57" s="32">
        <f>INDEX([1]Sheet1!J:J,MATCH($A57,[1]Sheet1!$A:$A,0))/1000000000</f>
        <v>1.2417006319999999</v>
      </c>
      <c r="K57" s="32">
        <f>INDEX([1]Sheet1!K:K,MATCH($A57,[1]Sheet1!$A:$A,0))/1000000000</f>
        <v>3.0046250969999999</v>
      </c>
      <c r="L57" s="133">
        <f>INDEX([1]Sheet1!L:L,MATCH($A57,[1]Sheet1!$A:$A,0))/1000000000</f>
        <v>8.1588750090000008</v>
      </c>
      <c r="M57" s="32">
        <f>INDEX([1]Sheet1!M:M,MATCH($A57,[1]Sheet1!$A:$A,0))/1000000000</f>
        <v>23.733445984999999</v>
      </c>
      <c r="N57" s="32">
        <f>INDEX([1]Sheet1!N:N,MATCH($A57,[1]Sheet1!$A:$A,0))/1000000000</f>
        <v>5.2179438380000001</v>
      </c>
      <c r="O57" s="32">
        <f>INDEX([1]Sheet1!O:O,MATCH($A57,[1]Sheet1!$A:$A,0))/1000000000</f>
        <v>1.203722798</v>
      </c>
      <c r="P57" s="32">
        <f>INDEX([1]Sheet1!P:P,MATCH($A57,[1]Sheet1!$A:$A,0))/1000000000</f>
        <v>0.26734291700000001</v>
      </c>
      <c r="Q57" s="32">
        <f>INDEX([1]Sheet1!Q:Q,MATCH($A57,[1]Sheet1!$A:$A,0))/1000000000</f>
        <v>2.8436724839999998</v>
      </c>
      <c r="R57" s="32">
        <f>INDEX([1]Sheet1!R:R,MATCH($A57,[1]Sheet1!$A:$A,0))/1000000000</f>
        <v>0.46391096799999998</v>
      </c>
      <c r="S57" s="32">
        <f>INDEX([1]Sheet1!S:S,MATCH($A57,[1]Sheet1!$A:$A,0))/1000000000</f>
        <v>0.51327088799999998</v>
      </c>
      <c r="T57" s="32">
        <f>INDEX([1]Sheet1!T:T,MATCH($A57,[1]Sheet1!$A:$A,0))/1000000000</f>
        <v>0.45439702999999998</v>
      </c>
      <c r="U57" s="32">
        <f>INDEX([1]Sheet1!U:U,MATCH($A57,[1]Sheet1!$A:$A,0))/1000000000</f>
        <v>1.1360894420000001</v>
      </c>
      <c r="V57" s="32">
        <f>INDEX([1]Sheet1!V:V,MATCH($A57,[1]Sheet1!$A:$A,0))/1000000000</f>
        <v>4.3886470319999997</v>
      </c>
      <c r="W57" s="133">
        <f>INDEX([1]Sheet1!W:W,MATCH($A57,[1]Sheet1!$A:$A,0))/1000000000</f>
        <v>7.244448588</v>
      </c>
      <c r="X57" s="32">
        <f t="shared" si="2"/>
        <v>-1.212555082999998</v>
      </c>
      <c r="Y57" s="32">
        <f t="shared" si="3"/>
        <v>-0.41748216900000035</v>
      </c>
      <c r="Z57" s="32">
        <f t="shared" si="4"/>
        <v>-0.55930534900000006</v>
      </c>
      <c r="AA57" s="32">
        <f t="shared" si="5"/>
        <v>-7.9999441000000004E-2</v>
      </c>
      <c r="AB57" s="32">
        <f t="shared" si="6"/>
        <v>3.7632286000000015E-2</v>
      </c>
      <c r="AC57" s="32">
        <f t="shared" si="7"/>
        <v>0.36455881499999998</v>
      </c>
      <c r="AD57" s="32">
        <f t="shared" si="8"/>
        <v>-9.8229281000000002E-2</v>
      </c>
      <c r="AE57" s="32">
        <f t="shared" si="9"/>
        <v>-9.5745619999999976E-2</v>
      </c>
      <c r="AF57" s="32">
        <f t="shared" si="10"/>
        <v>0.10561118999999985</v>
      </c>
      <c r="AG57" s="32">
        <f t="shared" si="11"/>
        <v>-1.3840219349999998</v>
      </c>
      <c r="AH57" s="33">
        <f t="shared" si="12"/>
        <v>0.91442642100000082</v>
      </c>
      <c r="AJ57" s="129">
        <f>INDEX([2]annual!B:B,MATCH($A57,[2]annual!$A:$A,0))</f>
        <v>4079</v>
      </c>
      <c r="AK57" s="129">
        <f>INDEX([2]annual!C:C,MATCH($A57,[2]annual!$A:$A,0))</f>
        <v>3742</v>
      </c>
      <c r="AL57" s="129">
        <f>INDEX([2]annual!D:D,MATCH($A57,[2]annual!$A:$A,0))</f>
        <v>3389</v>
      </c>
      <c r="AM57" s="129">
        <f>INDEX([2]annual!E:E,MATCH($A57,[2]annual!$A:$A,0))</f>
        <v>2576</v>
      </c>
      <c r="AN57" s="129">
        <f>INDEX([2]annual!F:F,MATCH($A57,[2]annual!$A:$A,0))</f>
        <v>2729</v>
      </c>
    </row>
    <row r="58" spans="1:40">
      <c r="A58" s="122">
        <f t="shared" si="0"/>
        <v>36586</v>
      </c>
      <c r="B58" s="31">
        <f>INDEX([1]Sheet1!B:B,MATCH($A58,[1]Sheet1!$A:$A,0))/1000000000</f>
        <v>24.61505185</v>
      </c>
      <c r="C58" s="32">
        <f>INDEX([1]Sheet1!C:C,MATCH($A58,[1]Sheet1!$A:$A,0))/1000000000</f>
        <v>5.2636807279999998</v>
      </c>
      <c r="D58" s="32">
        <f>INDEX([1]Sheet1!D:D,MATCH($A58,[1]Sheet1!$A:$A,0))/1000000000</f>
        <v>0.69276266600000003</v>
      </c>
      <c r="E58" s="32">
        <f>INDEX([1]Sheet1!E:E,MATCH($A58,[1]Sheet1!$A:$A,0))/1000000000</f>
        <v>0.31724586500000002</v>
      </c>
      <c r="F58" s="32">
        <f>INDEX([1]Sheet1!F:F,MATCH($A58,[1]Sheet1!$A:$A,0))/1000000000</f>
        <v>3.1315481900000002</v>
      </c>
      <c r="G58" s="32">
        <f>INDEX([1]Sheet1!G:G,MATCH($A58,[1]Sheet1!$A:$A,0))/1000000000</f>
        <v>1.0518461880000001</v>
      </c>
      <c r="H58" s="32">
        <f>INDEX([1]Sheet1!H:H,MATCH($A58,[1]Sheet1!$A:$A,0))/1000000000</f>
        <v>0.459027554</v>
      </c>
      <c r="I58" s="32">
        <f>INDEX([1]Sheet1!I:I,MATCH($A58,[1]Sheet1!$A:$A,0))/1000000000</f>
        <v>0.43080331199999999</v>
      </c>
      <c r="J58" s="32">
        <f>INDEX([1]Sheet1!J:J,MATCH($A58,[1]Sheet1!$A:$A,0))/1000000000</f>
        <v>1.510972601</v>
      </c>
      <c r="K58" s="32">
        <f>INDEX([1]Sheet1!K:K,MATCH($A58,[1]Sheet1!$A:$A,0))/1000000000</f>
        <v>3.4697151740000001</v>
      </c>
      <c r="L58" s="133">
        <f>INDEX([1]Sheet1!L:L,MATCH($A58,[1]Sheet1!$A:$A,0))/1000000000</f>
        <v>8.2874495719999999</v>
      </c>
      <c r="M58" s="32">
        <f>INDEX([1]Sheet1!M:M,MATCH($A58,[1]Sheet1!$A:$A,0))/1000000000</f>
        <v>27.923692556999999</v>
      </c>
      <c r="N58" s="32">
        <f>INDEX([1]Sheet1!N:N,MATCH($A58,[1]Sheet1!$A:$A,0))/1000000000</f>
        <v>6.788072294</v>
      </c>
      <c r="O58" s="32">
        <f>INDEX([1]Sheet1!O:O,MATCH($A58,[1]Sheet1!$A:$A,0))/1000000000</f>
        <v>1.535349855</v>
      </c>
      <c r="P58" s="32">
        <f>INDEX([1]Sheet1!P:P,MATCH($A58,[1]Sheet1!$A:$A,0))/1000000000</f>
        <v>0.27425329300000001</v>
      </c>
      <c r="Q58" s="32">
        <f>INDEX([1]Sheet1!Q:Q,MATCH($A58,[1]Sheet1!$A:$A,0))/1000000000</f>
        <v>3.407145662</v>
      </c>
      <c r="R58" s="32">
        <f>INDEX([1]Sheet1!R:R,MATCH($A58,[1]Sheet1!$A:$A,0))/1000000000</f>
        <v>0.67343109800000001</v>
      </c>
      <c r="S58" s="32">
        <f>INDEX([1]Sheet1!S:S,MATCH($A58,[1]Sheet1!$A:$A,0))/1000000000</f>
        <v>0.688194105</v>
      </c>
      <c r="T58" s="32">
        <f>INDEX([1]Sheet1!T:T,MATCH($A58,[1]Sheet1!$A:$A,0))/1000000000</f>
        <v>0.53784359500000001</v>
      </c>
      <c r="U58" s="32">
        <f>INDEX([1]Sheet1!U:U,MATCH($A58,[1]Sheet1!$A:$A,0))/1000000000</f>
        <v>1.104659976</v>
      </c>
      <c r="V58" s="32">
        <f>INDEX([1]Sheet1!V:V,MATCH($A58,[1]Sheet1!$A:$A,0))/1000000000</f>
        <v>4.530635159</v>
      </c>
      <c r="W58" s="133">
        <f>INDEX([1]Sheet1!W:W,MATCH($A58,[1]Sheet1!$A:$A,0))/1000000000</f>
        <v>8.3841075200000006</v>
      </c>
      <c r="X58" s="32">
        <f t="shared" si="2"/>
        <v>-3.3086407069999986</v>
      </c>
      <c r="Y58" s="32">
        <f t="shared" si="3"/>
        <v>-1.5243915660000003</v>
      </c>
      <c r="Z58" s="32">
        <f t="shared" si="4"/>
        <v>-0.84258718899999996</v>
      </c>
      <c r="AA58" s="32">
        <f t="shared" si="5"/>
        <v>4.2992572000000007E-2</v>
      </c>
      <c r="AB58" s="32">
        <f t="shared" si="6"/>
        <v>-0.27559747199999984</v>
      </c>
      <c r="AC58" s="32">
        <f t="shared" si="7"/>
        <v>0.37841509000000007</v>
      </c>
      <c r="AD58" s="32">
        <f t="shared" si="8"/>
        <v>-0.229166551</v>
      </c>
      <c r="AE58" s="32">
        <f t="shared" si="9"/>
        <v>-0.10704028300000001</v>
      </c>
      <c r="AF58" s="32">
        <f t="shared" si="10"/>
        <v>0.40631262499999998</v>
      </c>
      <c r="AG58" s="32">
        <f t="shared" si="11"/>
        <v>-1.060919985</v>
      </c>
      <c r="AH58" s="33">
        <f t="shared" si="12"/>
        <v>-9.6657948000000715E-2</v>
      </c>
      <c r="AJ58" s="129">
        <f>INDEX([2]annual!B:B,MATCH($A58,[2]annual!$A:$A,0))</f>
        <v>4061</v>
      </c>
      <c r="AK58" s="129">
        <f>INDEX([2]annual!C:C,MATCH($A58,[2]annual!$A:$A,0))</f>
        <v>3818</v>
      </c>
      <c r="AL58" s="129">
        <f>INDEX([2]annual!D:D,MATCH($A58,[2]annual!$A:$A,0))</f>
        <v>3520</v>
      </c>
      <c r="AM58" s="129">
        <f>INDEX([2]annual!E:E,MATCH($A58,[2]annual!$A:$A,0))</f>
        <v>2829</v>
      </c>
      <c r="AN58" s="129">
        <f>INDEX([2]annual!F:F,MATCH($A58,[2]annual!$A:$A,0))</f>
        <v>2751</v>
      </c>
    </row>
    <row r="59" spans="1:40">
      <c r="A59" s="122">
        <f t="shared" si="0"/>
        <v>36951</v>
      </c>
      <c r="B59" s="31">
        <f>INDEX([1]Sheet1!B:B,MATCH($A59,[1]Sheet1!$A:$A,0))/1000000000</f>
        <v>30.536337729</v>
      </c>
      <c r="C59" s="32">
        <f>INDEX([1]Sheet1!C:C,MATCH($A59,[1]Sheet1!$A:$A,0))/1000000000</f>
        <v>6.1157997540000002</v>
      </c>
      <c r="D59" s="32">
        <f>INDEX([1]Sheet1!D:D,MATCH($A59,[1]Sheet1!$A:$A,0))/1000000000</f>
        <v>1.0062734129999999</v>
      </c>
      <c r="E59" s="32">
        <f>INDEX([1]Sheet1!E:E,MATCH($A59,[1]Sheet1!$A:$A,0))/1000000000</f>
        <v>0.51023914699999995</v>
      </c>
      <c r="F59" s="32">
        <f>INDEX([1]Sheet1!F:F,MATCH($A59,[1]Sheet1!$A:$A,0))/1000000000</f>
        <v>4.1419882389999998</v>
      </c>
      <c r="G59" s="32">
        <f>INDEX([1]Sheet1!G:G,MATCH($A59,[1]Sheet1!$A:$A,0))/1000000000</f>
        <v>1.3744486039999999</v>
      </c>
      <c r="H59" s="32">
        <f>INDEX([1]Sheet1!H:H,MATCH($A59,[1]Sheet1!$A:$A,0))/1000000000</f>
        <v>0.62917991299999998</v>
      </c>
      <c r="I59" s="32">
        <f>INDEX([1]Sheet1!I:I,MATCH($A59,[1]Sheet1!$A:$A,0))/1000000000</f>
        <v>0.47007600799999999</v>
      </c>
      <c r="J59" s="32">
        <f>INDEX([1]Sheet1!J:J,MATCH($A59,[1]Sheet1!$A:$A,0))/1000000000</f>
        <v>1.535567659</v>
      </c>
      <c r="K59" s="32">
        <f>INDEX([1]Sheet1!K:K,MATCH($A59,[1]Sheet1!$A:$A,0))/1000000000</f>
        <v>4.33353316</v>
      </c>
      <c r="L59" s="133">
        <f>INDEX([1]Sheet1!L:L,MATCH($A59,[1]Sheet1!$A:$A,0))/1000000000</f>
        <v>10.419231831999999</v>
      </c>
      <c r="M59" s="32">
        <f>INDEX([1]Sheet1!M:M,MATCH($A59,[1]Sheet1!$A:$A,0))/1000000000</f>
        <v>31.463362788000001</v>
      </c>
      <c r="N59" s="32">
        <f>INDEX([1]Sheet1!N:N,MATCH($A59,[1]Sheet1!$A:$A,0))/1000000000</f>
        <v>6.8504690119999996</v>
      </c>
      <c r="O59" s="32">
        <f>INDEX([1]Sheet1!O:O,MATCH($A59,[1]Sheet1!$A:$A,0))/1000000000</f>
        <v>2.0378027410000001</v>
      </c>
      <c r="P59" s="32">
        <f>INDEX([1]Sheet1!P:P,MATCH($A59,[1]Sheet1!$A:$A,0))/1000000000</f>
        <v>0.30294426200000002</v>
      </c>
      <c r="Q59" s="32">
        <f>INDEX([1]Sheet1!Q:Q,MATCH($A59,[1]Sheet1!$A:$A,0))/1000000000</f>
        <v>3.4042915379999998</v>
      </c>
      <c r="R59" s="32">
        <f>INDEX([1]Sheet1!R:R,MATCH($A59,[1]Sheet1!$A:$A,0))/1000000000</f>
        <v>0.66101395799999996</v>
      </c>
      <c r="S59" s="32">
        <f>INDEX([1]Sheet1!S:S,MATCH($A59,[1]Sheet1!$A:$A,0))/1000000000</f>
        <v>0.85643458100000003</v>
      </c>
      <c r="T59" s="32">
        <f>INDEX([1]Sheet1!T:T,MATCH($A59,[1]Sheet1!$A:$A,0))/1000000000</f>
        <v>0.53272855399999997</v>
      </c>
      <c r="U59" s="32">
        <f>INDEX([1]Sheet1!U:U,MATCH($A59,[1]Sheet1!$A:$A,0))/1000000000</f>
        <v>1.1922276469999999</v>
      </c>
      <c r="V59" s="32">
        <f>INDEX([1]Sheet1!V:V,MATCH($A59,[1]Sheet1!$A:$A,0))/1000000000</f>
        <v>5.5113035000000004</v>
      </c>
      <c r="W59" s="133">
        <f>INDEX([1]Sheet1!W:W,MATCH($A59,[1]Sheet1!$A:$A,0))/1000000000</f>
        <v>10.114146995</v>
      </c>
      <c r="X59" s="32">
        <f t="shared" si="2"/>
        <v>-0.92702505900000176</v>
      </c>
      <c r="Y59" s="32">
        <f t="shared" si="3"/>
        <v>-0.73466925799999938</v>
      </c>
      <c r="Z59" s="32">
        <f t="shared" si="4"/>
        <v>-1.0315293280000002</v>
      </c>
      <c r="AA59" s="32">
        <f t="shared" si="5"/>
        <v>0.20729488499999993</v>
      </c>
      <c r="AB59" s="32">
        <f t="shared" si="6"/>
        <v>0.73769670099999995</v>
      </c>
      <c r="AC59" s="32">
        <f t="shared" si="7"/>
        <v>0.71343464599999995</v>
      </c>
      <c r="AD59" s="32">
        <f t="shared" si="8"/>
        <v>-0.22725466800000005</v>
      </c>
      <c r="AE59" s="32">
        <f t="shared" si="9"/>
        <v>-6.2652545999999976E-2</v>
      </c>
      <c r="AF59" s="32">
        <f t="shared" si="10"/>
        <v>0.34334001200000008</v>
      </c>
      <c r="AG59" s="32">
        <f t="shared" si="11"/>
        <v>-1.1777703400000004</v>
      </c>
      <c r="AH59" s="33">
        <f t="shared" si="12"/>
        <v>0.305084836999999</v>
      </c>
      <c r="AJ59" s="129">
        <f>INDEX([2]annual!B:B,MATCH($A59,[2]annual!$A:$A,0))</f>
        <v>4051</v>
      </c>
      <c r="AK59" s="129">
        <f>INDEX([2]annual!C:C,MATCH($A59,[2]annual!$A:$A,0))</f>
        <v>4006</v>
      </c>
      <c r="AL59" s="129">
        <f>INDEX([2]annual!D:D,MATCH($A59,[2]annual!$A:$A,0))</f>
        <v>3603</v>
      </c>
      <c r="AM59" s="129">
        <f>INDEX([2]annual!E:E,MATCH($A59,[2]annual!$A:$A,0))</f>
        <v>2915</v>
      </c>
      <c r="AN59" s="129">
        <f>INDEX([2]annual!F:F,MATCH($A59,[2]annual!$A:$A,0))</f>
        <v>2660</v>
      </c>
    </row>
    <row r="60" spans="1:40">
      <c r="A60" s="122">
        <f t="shared" si="0"/>
        <v>37316</v>
      </c>
      <c r="B60" s="31">
        <f>INDEX([1]Sheet1!B:B,MATCH($A60,[1]Sheet1!$A:$A,0))/1000000000</f>
        <v>32.694739703000003</v>
      </c>
      <c r="C60" s="32">
        <f>INDEX([1]Sheet1!C:C,MATCH($A60,[1]Sheet1!$A:$A,0))/1000000000</f>
        <v>6.3119503479999999</v>
      </c>
      <c r="D60" s="32">
        <f>INDEX([1]Sheet1!D:D,MATCH($A60,[1]Sheet1!$A:$A,0))/1000000000</f>
        <v>1.3722978240000001</v>
      </c>
      <c r="E60" s="32">
        <f>INDEX([1]Sheet1!E:E,MATCH($A60,[1]Sheet1!$A:$A,0))/1000000000</f>
        <v>0.55285994500000002</v>
      </c>
      <c r="F60" s="32">
        <f>INDEX([1]Sheet1!F:F,MATCH($A60,[1]Sheet1!$A:$A,0))/1000000000</f>
        <v>3.9373676629999999</v>
      </c>
      <c r="G60" s="32">
        <f>INDEX([1]Sheet1!G:G,MATCH($A60,[1]Sheet1!$A:$A,0))/1000000000</f>
        <v>1.444074176</v>
      </c>
      <c r="H60" s="32">
        <f>INDEX([1]Sheet1!H:H,MATCH($A60,[1]Sheet1!$A:$A,0))/1000000000</f>
        <v>0.68152332599999998</v>
      </c>
      <c r="I60" s="32">
        <f>INDEX([1]Sheet1!I:I,MATCH($A60,[1]Sheet1!$A:$A,0))/1000000000</f>
        <v>0.40079447499999998</v>
      </c>
      <c r="J60" s="32">
        <f>INDEX([1]Sheet1!J:J,MATCH($A60,[1]Sheet1!$A:$A,0))/1000000000</f>
        <v>1.6012539610000001</v>
      </c>
      <c r="K60" s="32">
        <f>INDEX([1]Sheet1!K:K,MATCH($A60,[1]Sheet1!$A:$A,0))/1000000000</f>
        <v>4.8669138810000003</v>
      </c>
      <c r="L60" s="133">
        <f>INDEX([1]Sheet1!L:L,MATCH($A60,[1]Sheet1!$A:$A,0))/1000000000</f>
        <v>11.525704104000001</v>
      </c>
      <c r="M60" s="32">
        <f>INDEX([1]Sheet1!M:M,MATCH($A60,[1]Sheet1!$A:$A,0))/1000000000</f>
        <v>31.828634799</v>
      </c>
      <c r="N60" s="32">
        <f>INDEX([1]Sheet1!N:N,MATCH($A60,[1]Sheet1!$A:$A,0))/1000000000</f>
        <v>7.0321381240000003</v>
      </c>
      <c r="O60" s="32">
        <f>INDEX([1]Sheet1!O:O,MATCH($A60,[1]Sheet1!$A:$A,0))/1000000000</f>
        <v>2.2741634839999998</v>
      </c>
      <c r="P60" s="32">
        <f>INDEX([1]Sheet1!P:P,MATCH($A60,[1]Sheet1!$A:$A,0))/1000000000</f>
        <v>0.443501598</v>
      </c>
      <c r="Q60" s="32">
        <f>INDEX([1]Sheet1!Q:Q,MATCH($A60,[1]Sheet1!$A:$A,0))/1000000000</f>
        <v>3.5998173429999998</v>
      </c>
      <c r="R60" s="32">
        <f>INDEX([1]Sheet1!R:R,MATCH($A60,[1]Sheet1!$A:$A,0))/1000000000</f>
        <v>0.74726208800000005</v>
      </c>
      <c r="S60" s="32">
        <f>INDEX([1]Sheet1!S:S,MATCH($A60,[1]Sheet1!$A:$A,0))/1000000000</f>
        <v>0.93109858499999998</v>
      </c>
      <c r="T60" s="32">
        <f>INDEX([1]Sheet1!T:T,MATCH($A60,[1]Sheet1!$A:$A,0))/1000000000</f>
        <v>0.61349313299999997</v>
      </c>
      <c r="U60" s="32">
        <f>INDEX([1]Sheet1!U:U,MATCH($A60,[1]Sheet1!$A:$A,0))/1000000000</f>
        <v>1.2338259119999999</v>
      </c>
      <c r="V60" s="32">
        <f>INDEX([1]Sheet1!V:V,MATCH($A60,[1]Sheet1!$A:$A,0))/1000000000</f>
        <v>4.9723280809999997</v>
      </c>
      <c r="W60" s="133">
        <f>INDEX([1]Sheet1!W:W,MATCH($A60,[1]Sheet1!$A:$A,0))/1000000000</f>
        <v>9.9810064510000007</v>
      </c>
      <c r="X60" s="32">
        <f t="shared" si="2"/>
        <v>0.86610490400000373</v>
      </c>
      <c r="Y60" s="32">
        <f t="shared" si="3"/>
        <v>-0.72018777600000039</v>
      </c>
      <c r="Z60" s="32">
        <f t="shared" si="4"/>
        <v>-0.90186565999999968</v>
      </c>
      <c r="AA60" s="32">
        <f t="shared" si="5"/>
        <v>0.10935834700000002</v>
      </c>
      <c r="AB60" s="32">
        <f t="shared" si="6"/>
        <v>0.33755032000000007</v>
      </c>
      <c r="AC60" s="32">
        <f t="shared" si="7"/>
        <v>0.69681208799999994</v>
      </c>
      <c r="AD60" s="32">
        <f t="shared" si="8"/>
        <v>-0.24957525899999999</v>
      </c>
      <c r="AE60" s="32">
        <f t="shared" si="9"/>
        <v>-0.21269865799999998</v>
      </c>
      <c r="AF60" s="32">
        <f t="shared" si="10"/>
        <v>0.36742804900000015</v>
      </c>
      <c r="AG60" s="32">
        <f t="shared" si="11"/>
        <v>-0.10541419999999935</v>
      </c>
      <c r="AH60" s="33">
        <f t="shared" si="12"/>
        <v>1.5446976530000001</v>
      </c>
      <c r="AJ60" s="129">
        <f>INDEX([2]annual!B:B,MATCH($A60,[2]annual!$A:$A,0))</f>
        <v>4170</v>
      </c>
      <c r="AK60" s="129">
        <f>INDEX([2]annual!C:C,MATCH($A60,[2]annual!$A:$A,0))</f>
        <v>3883</v>
      </c>
      <c r="AL60" s="129">
        <f>INDEX([2]annual!D:D,MATCH($A60,[2]annual!$A:$A,0))</f>
        <v>3482</v>
      </c>
      <c r="AM60" s="129">
        <f>INDEX([2]annual!E:E,MATCH($A60,[2]annual!$A:$A,0))</f>
        <v>3015</v>
      </c>
      <c r="AN60" s="129">
        <f>INDEX([2]annual!F:F,MATCH($A60,[2]annual!$A:$A,0))</f>
        <v>3268</v>
      </c>
    </row>
    <row r="61" spans="1:40">
      <c r="A61" s="122">
        <f t="shared" si="0"/>
        <v>37681</v>
      </c>
      <c r="B61" s="31">
        <f>INDEX([1]Sheet1!B:B,MATCH($A61,[1]Sheet1!$A:$A,0))/1000000000</f>
        <v>30.271375406000001</v>
      </c>
      <c r="C61" s="32">
        <f>INDEX([1]Sheet1!C:C,MATCH($A61,[1]Sheet1!$A:$A,0))/1000000000</f>
        <v>6.0555900060000001</v>
      </c>
      <c r="D61" s="32">
        <f>INDEX([1]Sheet1!D:D,MATCH($A61,[1]Sheet1!$A:$A,0))/1000000000</f>
        <v>1.5215172809999999</v>
      </c>
      <c r="E61" s="32">
        <f>INDEX([1]Sheet1!E:E,MATCH($A61,[1]Sheet1!$A:$A,0))/1000000000</f>
        <v>0.43515907999999998</v>
      </c>
      <c r="F61" s="32">
        <f>INDEX([1]Sheet1!F:F,MATCH($A61,[1]Sheet1!$A:$A,0))/1000000000</f>
        <v>3.5010653879999998</v>
      </c>
      <c r="G61" s="32">
        <f>INDEX([1]Sheet1!G:G,MATCH($A61,[1]Sheet1!$A:$A,0))/1000000000</f>
        <v>1.2884923370000001</v>
      </c>
      <c r="H61" s="32">
        <f>INDEX([1]Sheet1!H:H,MATCH($A61,[1]Sheet1!$A:$A,0))/1000000000</f>
        <v>0.58681402699999996</v>
      </c>
      <c r="I61" s="32">
        <f>INDEX([1]Sheet1!I:I,MATCH($A61,[1]Sheet1!$A:$A,0))/1000000000</f>
        <v>0.36705839299999998</v>
      </c>
      <c r="J61" s="32">
        <f>INDEX([1]Sheet1!J:J,MATCH($A61,[1]Sheet1!$A:$A,0))/1000000000</f>
        <v>1.3901386579999999</v>
      </c>
      <c r="K61" s="32">
        <f>INDEX([1]Sheet1!K:K,MATCH($A61,[1]Sheet1!$A:$A,0))/1000000000</f>
        <v>4.6730052720000002</v>
      </c>
      <c r="L61" s="133">
        <f>INDEX([1]Sheet1!L:L,MATCH($A61,[1]Sheet1!$A:$A,0))/1000000000</f>
        <v>10.452534964</v>
      </c>
      <c r="M61" s="32">
        <f>INDEX([1]Sheet1!M:M,MATCH($A61,[1]Sheet1!$A:$A,0))/1000000000</f>
        <v>32.168192521000002</v>
      </c>
      <c r="N61" s="32">
        <f>INDEX([1]Sheet1!N:N,MATCH($A61,[1]Sheet1!$A:$A,0))/1000000000</f>
        <v>7.3262983029999997</v>
      </c>
      <c r="O61" s="32">
        <f>INDEX([1]Sheet1!O:O,MATCH($A61,[1]Sheet1!$A:$A,0))/1000000000</f>
        <v>2.6237614150000002</v>
      </c>
      <c r="P61" s="32">
        <f>INDEX([1]Sheet1!P:P,MATCH($A61,[1]Sheet1!$A:$A,0))/1000000000</f>
        <v>0.42276736999999998</v>
      </c>
      <c r="Q61" s="32">
        <f>INDEX([1]Sheet1!Q:Q,MATCH($A61,[1]Sheet1!$A:$A,0))/1000000000</f>
        <v>3.8016292630000001</v>
      </c>
      <c r="R61" s="32">
        <f>INDEX([1]Sheet1!R:R,MATCH($A61,[1]Sheet1!$A:$A,0))/1000000000</f>
        <v>0.835333557</v>
      </c>
      <c r="S61" s="32">
        <f>INDEX([1]Sheet1!S:S,MATCH($A61,[1]Sheet1!$A:$A,0))/1000000000</f>
        <v>0.83827649299999996</v>
      </c>
      <c r="T61" s="32">
        <f>INDEX([1]Sheet1!T:T,MATCH($A61,[1]Sheet1!$A:$A,0))/1000000000</f>
        <v>0.59352718000000004</v>
      </c>
      <c r="U61" s="32">
        <f>INDEX([1]Sheet1!U:U,MATCH($A61,[1]Sheet1!$A:$A,0))/1000000000</f>
        <v>1.1385752149999999</v>
      </c>
      <c r="V61" s="32">
        <f>INDEX([1]Sheet1!V:V,MATCH($A61,[1]Sheet1!$A:$A,0))/1000000000</f>
        <v>4.1629434779999999</v>
      </c>
      <c r="W61" s="133">
        <f>INDEX([1]Sheet1!W:W,MATCH($A61,[1]Sheet1!$A:$A,0))/1000000000</f>
        <v>10.425080247</v>
      </c>
      <c r="X61" s="32">
        <f t="shared" si="2"/>
        <v>-1.8968171150000011</v>
      </c>
      <c r="Y61" s="32">
        <f t="shared" si="3"/>
        <v>-1.2707082969999997</v>
      </c>
      <c r="Z61" s="32">
        <f t="shared" si="4"/>
        <v>-1.1022441340000002</v>
      </c>
      <c r="AA61" s="32">
        <f t="shared" si="5"/>
        <v>1.239171E-2</v>
      </c>
      <c r="AB61" s="32">
        <f t="shared" si="6"/>
        <v>-0.30056387500000037</v>
      </c>
      <c r="AC61" s="32">
        <f t="shared" si="7"/>
        <v>0.45315878000000009</v>
      </c>
      <c r="AD61" s="32">
        <f t="shared" si="8"/>
        <v>-0.251462466</v>
      </c>
      <c r="AE61" s="32">
        <f t="shared" si="9"/>
        <v>-0.22646878700000006</v>
      </c>
      <c r="AF61" s="32">
        <f t="shared" si="10"/>
        <v>0.251563443</v>
      </c>
      <c r="AG61" s="32">
        <f t="shared" si="11"/>
        <v>0.51006179400000029</v>
      </c>
      <c r="AH61" s="33">
        <f t="shared" si="12"/>
        <v>2.7454716999999462E-2</v>
      </c>
      <c r="AJ61" s="129">
        <f>INDEX([2]annual!B:B,MATCH($A61,[2]annual!$A:$A,0))</f>
        <v>4239</v>
      </c>
      <c r="AK61" s="129">
        <f>INDEX([2]annual!C:C,MATCH($A61,[2]annual!$A:$A,0))</f>
        <v>3861</v>
      </c>
      <c r="AL61" s="129">
        <f>INDEX([2]annual!D:D,MATCH($A61,[2]annual!$A:$A,0))</f>
        <v>3141</v>
      </c>
      <c r="AM61" s="129">
        <f>INDEX([2]annual!E:E,MATCH($A61,[2]annual!$A:$A,0))</f>
        <v>3500</v>
      </c>
      <c r="AN61" s="129">
        <f>INDEX([2]annual!F:F,MATCH($A61,[2]annual!$A:$A,0))</f>
        <v>3877</v>
      </c>
    </row>
    <row r="62" spans="1:40">
      <c r="A62" s="122">
        <f t="shared" si="0"/>
        <v>38047</v>
      </c>
      <c r="B62" s="31">
        <f>INDEX([1]Sheet1!B:B,MATCH($A62,[1]Sheet1!$A:$A,0))/1000000000</f>
        <v>28.599932625000001</v>
      </c>
      <c r="C62" s="32">
        <f>INDEX([1]Sheet1!C:C,MATCH($A62,[1]Sheet1!$A:$A,0))/1000000000</f>
        <v>6.203340882</v>
      </c>
      <c r="D62" s="32">
        <f>INDEX([1]Sheet1!D:D,MATCH($A62,[1]Sheet1!$A:$A,0))/1000000000</f>
        <v>1.458408425</v>
      </c>
      <c r="E62" s="32">
        <f>INDEX([1]Sheet1!E:E,MATCH($A62,[1]Sheet1!$A:$A,0))/1000000000</f>
        <v>0.37097522999999999</v>
      </c>
      <c r="F62" s="32">
        <f>INDEX([1]Sheet1!F:F,MATCH($A62,[1]Sheet1!$A:$A,0))/1000000000</f>
        <v>3.0786783550000001</v>
      </c>
      <c r="G62" s="32">
        <f>INDEX([1]Sheet1!G:G,MATCH($A62,[1]Sheet1!$A:$A,0))/1000000000</f>
        <v>1.0257222610000001</v>
      </c>
      <c r="H62" s="32">
        <f>INDEX([1]Sheet1!H:H,MATCH($A62,[1]Sheet1!$A:$A,0))/1000000000</f>
        <v>0.53755138000000002</v>
      </c>
      <c r="I62" s="32">
        <f>INDEX([1]Sheet1!I:I,MATCH($A62,[1]Sheet1!$A:$A,0))/1000000000</f>
        <v>0.311412354</v>
      </c>
      <c r="J62" s="32">
        <f>INDEX([1]Sheet1!J:J,MATCH($A62,[1]Sheet1!$A:$A,0))/1000000000</f>
        <v>1.399519658</v>
      </c>
      <c r="K62" s="32">
        <f>INDEX([1]Sheet1!K:K,MATCH($A62,[1]Sheet1!$A:$A,0))/1000000000</f>
        <v>4.0629060069999996</v>
      </c>
      <c r="L62" s="133">
        <f>INDEX([1]Sheet1!L:L,MATCH($A62,[1]Sheet1!$A:$A,0))/1000000000</f>
        <v>10.151418073</v>
      </c>
      <c r="M62" s="32">
        <f>INDEX([1]Sheet1!M:M,MATCH($A62,[1]Sheet1!$A:$A,0))/1000000000</f>
        <v>32.355306159999998</v>
      </c>
      <c r="N62" s="32">
        <f>INDEX([1]Sheet1!N:N,MATCH($A62,[1]Sheet1!$A:$A,0))/1000000000</f>
        <v>7.1629667709999998</v>
      </c>
      <c r="O62" s="32">
        <f>INDEX([1]Sheet1!O:O,MATCH($A62,[1]Sheet1!$A:$A,0))/1000000000</f>
        <v>2.9321615410000001</v>
      </c>
      <c r="P62" s="32">
        <f>INDEX([1]Sheet1!P:P,MATCH($A62,[1]Sheet1!$A:$A,0))/1000000000</f>
        <v>0.37743336100000002</v>
      </c>
      <c r="Q62" s="32">
        <f>INDEX([1]Sheet1!Q:Q,MATCH($A62,[1]Sheet1!$A:$A,0))/1000000000</f>
        <v>3.7876671499999999</v>
      </c>
      <c r="R62" s="32">
        <f>INDEX([1]Sheet1!R:R,MATCH($A62,[1]Sheet1!$A:$A,0))/1000000000</f>
        <v>0.84674837300000005</v>
      </c>
      <c r="S62" s="32">
        <f>INDEX([1]Sheet1!S:S,MATCH($A62,[1]Sheet1!$A:$A,0))/1000000000</f>
        <v>0.71892776599999997</v>
      </c>
      <c r="T62" s="32">
        <f>INDEX([1]Sheet1!T:T,MATCH($A62,[1]Sheet1!$A:$A,0))/1000000000</f>
        <v>0.71023636800000001</v>
      </c>
      <c r="U62" s="32">
        <f>INDEX([1]Sheet1!U:U,MATCH($A62,[1]Sheet1!$A:$A,0))/1000000000</f>
        <v>1.0706521739999999</v>
      </c>
      <c r="V62" s="32">
        <f>INDEX([1]Sheet1!V:V,MATCH($A62,[1]Sheet1!$A:$A,0))/1000000000</f>
        <v>3.9180192800000002</v>
      </c>
      <c r="W62" s="133">
        <f>INDEX([1]Sheet1!W:W,MATCH($A62,[1]Sheet1!$A:$A,0))/1000000000</f>
        <v>10.830493376</v>
      </c>
      <c r="X62" s="32">
        <f t="shared" si="2"/>
        <v>-3.7553735349999968</v>
      </c>
      <c r="Y62" s="32">
        <f t="shared" si="3"/>
        <v>-0.95962588899999979</v>
      </c>
      <c r="Z62" s="32">
        <f t="shared" si="4"/>
        <v>-1.4737531160000001</v>
      </c>
      <c r="AA62" s="32">
        <f t="shared" si="5"/>
        <v>-6.4581310000000336E-3</v>
      </c>
      <c r="AB62" s="32">
        <f t="shared" si="6"/>
        <v>-0.70898879499999978</v>
      </c>
      <c r="AC62" s="32">
        <f t="shared" si="7"/>
        <v>0.17897388800000003</v>
      </c>
      <c r="AD62" s="32">
        <f t="shared" si="8"/>
        <v>-0.18137638599999995</v>
      </c>
      <c r="AE62" s="32">
        <f t="shared" si="9"/>
        <v>-0.398824014</v>
      </c>
      <c r="AF62" s="32">
        <f t="shared" si="10"/>
        <v>0.3288674840000001</v>
      </c>
      <c r="AG62" s="32">
        <f t="shared" si="11"/>
        <v>0.14488672699999938</v>
      </c>
      <c r="AH62" s="33">
        <f t="shared" si="12"/>
        <v>-0.67907530299999941</v>
      </c>
      <c r="AJ62" s="129">
        <f>INDEX([2]annual!B:B,MATCH($A62,[2]annual!$A:$A,0))</f>
        <v>4392</v>
      </c>
      <c r="AK62" s="129">
        <f>INDEX([2]annual!C:C,MATCH($A62,[2]annual!$A:$A,0))</f>
        <v>3788</v>
      </c>
      <c r="AL62" s="129">
        <f>INDEX([2]annual!D:D,MATCH($A62,[2]annual!$A:$A,0))</f>
        <v>3367</v>
      </c>
      <c r="AM62" s="129">
        <f>INDEX([2]annual!E:E,MATCH($A62,[2]annual!$A:$A,0))</f>
        <v>3639</v>
      </c>
      <c r="AN62" s="129">
        <f>INDEX([2]annual!F:F,MATCH($A62,[2]annual!$A:$A,0))</f>
        <v>4162</v>
      </c>
    </row>
    <row r="63" spans="1:40">
      <c r="A63" s="122">
        <f t="shared" si="0"/>
        <v>38412</v>
      </c>
      <c r="B63" s="31">
        <f>INDEX([1]Sheet1!B:B,MATCH($A63,[1]Sheet1!$A:$A,0))/1000000000</f>
        <v>31.088257356</v>
      </c>
      <c r="C63" s="32">
        <f>INDEX([1]Sheet1!C:C,MATCH($A63,[1]Sheet1!$A:$A,0))/1000000000</f>
        <v>6.5238562939999998</v>
      </c>
      <c r="D63" s="32">
        <f>INDEX([1]Sheet1!D:D,MATCH($A63,[1]Sheet1!$A:$A,0))/1000000000</f>
        <v>1.6577987430000001</v>
      </c>
      <c r="E63" s="32">
        <f>INDEX([1]Sheet1!E:E,MATCH($A63,[1]Sheet1!$A:$A,0))/1000000000</f>
        <v>0.44574801600000002</v>
      </c>
      <c r="F63" s="32">
        <f>INDEX([1]Sheet1!F:F,MATCH($A63,[1]Sheet1!$A:$A,0))/1000000000</f>
        <v>3.4562042260000001</v>
      </c>
      <c r="G63" s="32">
        <f>INDEX([1]Sheet1!G:G,MATCH($A63,[1]Sheet1!$A:$A,0))/1000000000</f>
        <v>1.1403743669999999</v>
      </c>
      <c r="H63" s="32">
        <f>INDEX([1]Sheet1!H:H,MATCH($A63,[1]Sheet1!$A:$A,0))/1000000000</f>
        <v>0.50547224400000001</v>
      </c>
      <c r="I63" s="32">
        <f>INDEX([1]Sheet1!I:I,MATCH($A63,[1]Sheet1!$A:$A,0))/1000000000</f>
        <v>0.38943726400000001</v>
      </c>
      <c r="J63" s="32">
        <f>INDEX([1]Sheet1!J:J,MATCH($A63,[1]Sheet1!$A:$A,0))/1000000000</f>
        <v>1.468030084</v>
      </c>
      <c r="K63" s="32">
        <f>INDEX([1]Sheet1!K:K,MATCH($A63,[1]Sheet1!$A:$A,0))/1000000000</f>
        <v>4.5567432480000001</v>
      </c>
      <c r="L63" s="133">
        <f>INDEX([1]Sheet1!L:L,MATCH($A63,[1]Sheet1!$A:$A,0))/1000000000</f>
        <v>10.944592869999999</v>
      </c>
      <c r="M63" s="32">
        <f>INDEX([1]Sheet1!M:M,MATCH($A63,[1]Sheet1!$A:$A,0))/1000000000</f>
        <v>35.446325696999999</v>
      </c>
      <c r="N63" s="32">
        <f>INDEX([1]Sheet1!N:N,MATCH($A63,[1]Sheet1!$A:$A,0))/1000000000</f>
        <v>8.0011402050000004</v>
      </c>
      <c r="O63" s="32">
        <f>INDEX([1]Sheet1!O:O,MATCH($A63,[1]Sheet1!$A:$A,0))/1000000000</f>
        <v>3.507157963</v>
      </c>
      <c r="P63" s="32">
        <f>INDEX([1]Sheet1!P:P,MATCH($A63,[1]Sheet1!$A:$A,0))/1000000000</f>
        <v>0.50432446799999997</v>
      </c>
      <c r="Q63" s="32">
        <f>INDEX([1]Sheet1!Q:Q,MATCH($A63,[1]Sheet1!$A:$A,0))/1000000000</f>
        <v>3.9959340600000002</v>
      </c>
      <c r="R63" s="32">
        <f>INDEX([1]Sheet1!R:R,MATCH($A63,[1]Sheet1!$A:$A,0))/1000000000</f>
        <v>1.010734099</v>
      </c>
      <c r="S63" s="32">
        <f>INDEX([1]Sheet1!S:S,MATCH($A63,[1]Sheet1!$A:$A,0))/1000000000</f>
        <v>0.79208023100000002</v>
      </c>
      <c r="T63" s="32">
        <f>INDEX([1]Sheet1!T:T,MATCH($A63,[1]Sheet1!$A:$A,0))/1000000000</f>
        <v>1.0392477069999999</v>
      </c>
      <c r="U63" s="32">
        <f>INDEX([1]Sheet1!U:U,MATCH($A63,[1]Sheet1!$A:$A,0))/1000000000</f>
        <v>1.2044455549999999</v>
      </c>
      <c r="V63" s="32">
        <f>INDEX([1]Sheet1!V:V,MATCH($A63,[1]Sheet1!$A:$A,0))/1000000000</f>
        <v>3.7756512610000001</v>
      </c>
      <c r="W63" s="133">
        <f>INDEX([1]Sheet1!W:W,MATCH($A63,[1]Sheet1!$A:$A,0))/1000000000</f>
        <v>11.615610148</v>
      </c>
      <c r="X63" s="32">
        <f t="shared" si="2"/>
        <v>-4.3580683409999992</v>
      </c>
      <c r="Y63" s="32">
        <f t="shared" si="3"/>
        <v>-1.4772839110000007</v>
      </c>
      <c r="Z63" s="32">
        <f t="shared" si="4"/>
        <v>-1.84935922</v>
      </c>
      <c r="AA63" s="32">
        <f t="shared" si="5"/>
        <v>-5.8576451999999946E-2</v>
      </c>
      <c r="AB63" s="32">
        <f t="shared" si="6"/>
        <v>-0.53972983400000007</v>
      </c>
      <c r="AC63" s="32">
        <f t="shared" si="7"/>
        <v>0.12964026799999995</v>
      </c>
      <c r="AD63" s="32">
        <f t="shared" si="8"/>
        <v>-0.28660798700000001</v>
      </c>
      <c r="AE63" s="32">
        <f t="shared" si="9"/>
        <v>-0.6498104429999999</v>
      </c>
      <c r="AF63" s="32">
        <f t="shared" si="10"/>
        <v>0.26358452900000007</v>
      </c>
      <c r="AG63" s="32">
        <f t="shared" si="11"/>
        <v>0.78109198699999993</v>
      </c>
      <c r="AH63" s="33">
        <f t="shared" si="12"/>
        <v>-0.67101727800000077</v>
      </c>
      <c r="AJ63" s="129">
        <f>INDEX([2]annual!B:B,MATCH($A63,[2]annual!$A:$A,0))</f>
        <v>4591</v>
      </c>
      <c r="AK63" s="129">
        <f>INDEX([2]annual!C:C,MATCH($A63,[2]annual!$A:$A,0))</f>
        <v>4038</v>
      </c>
      <c r="AL63" s="129">
        <f>INDEX([2]annual!D:D,MATCH($A63,[2]annual!$A:$A,0))</f>
        <v>3460</v>
      </c>
      <c r="AM63" s="129">
        <f>INDEX([2]annual!E:E,MATCH($A63,[2]annual!$A:$A,0))</f>
        <v>3746</v>
      </c>
      <c r="AN63" s="129">
        <f>INDEX([2]annual!F:F,MATCH($A63,[2]annual!$A:$A,0))</f>
        <v>4584</v>
      </c>
    </row>
    <row r="64" spans="1:40">
      <c r="A64" s="122">
        <f t="shared" si="0"/>
        <v>38777</v>
      </c>
      <c r="B64" s="31">
        <f>INDEX([1]Sheet1!B:B,MATCH($A64,[1]Sheet1!$A:$A,0))/1000000000</f>
        <v>31.097723444</v>
      </c>
      <c r="C64" s="32">
        <f>INDEX([1]Sheet1!C:C,MATCH($A64,[1]Sheet1!$A:$A,0))/1000000000</f>
        <v>6.6404536089999997</v>
      </c>
      <c r="D64" s="32">
        <f>INDEX([1]Sheet1!D:D,MATCH($A64,[1]Sheet1!$A:$A,0))/1000000000</f>
        <v>1.647286314</v>
      </c>
      <c r="E64" s="32">
        <f>INDEX([1]Sheet1!E:E,MATCH($A64,[1]Sheet1!$A:$A,0))/1000000000</f>
        <v>0.464342111</v>
      </c>
      <c r="F64" s="32">
        <f>INDEX([1]Sheet1!F:F,MATCH($A64,[1]Sheet1!$A:$A,0))/1000000000</f>
        <v>3.2836083710000001</v>
      </c>
      <c r="G64" s="32">
        <f>INDEX([1]Sheet1!G:G,MATCH($A64,[1]Sheet1!$A:$A,0))/1000000000</f>
        <v>1.0768456609999999</v>
      </c>
      <c r="H64" s="32">
        <f>INDEX([1]Sheet1!H:H,MATCH($A64,[1]Sheet1!$A:$A,0))/1000000000</f>
        <v>0.45710160500000002</v>
      </c>
      <c r="I64" s="32">
        <f>INDEX([1]Sheet1!I:I,MATCH($A64,[1]Sheet1!$A:$A,0))/1000000000</f>
        <v>0.43487867699999999</v>
      </c>
      <c r="J64" s="32">
        <f>INDEX([1]Sheet1!J:J,MATCH($A64,[1]Sheet1!$A:$A,0))/1000000000</f>
        <v>1.3923234499999999</v>
      </c>
      <c r="K64" s="32">
        <f>INDEX([1]Sheet1!K:K,MATCH($A64,[1]Sheet1!$A:$A,0))/1000000000</f>
        <v>4.2833267480000004</v>
      </c>
      <c r="L64" s="133">
        <f>INDEX([1]Sheet1!L:L,MATCH($A64,[1]Sheet1!$A:$A,0))/1000000000</f>
        <v>11.417556898000001</v>
      </c>
      <c r="M64" s="32">
        <f>INDEX([1]Sheet1!M:M,MATCH($A64,[1]Sheet1!$A:$A,0))/1000000000</f>
        <v>38.160091430999998</v>
      </c>
      <c r="N64" s="32">
        <f>INDEX([1]Sheet1!N:N,MATCH($A64,[1]Sheet1!$A:$A,0))/1000000000</f>
        <v>7.540481464</v>
      </c>
      <c r="O64" s="32">
        <f>INDEX([1]Sheet1!O:O,MATCH($A64,[1]Sheet1!$A:$A,0))/1000000000</f>
        <v>4.2254642689999997</v>
      </c>
      <c r="P64" s="32">
        <f>INDEX([1]Sheet1!P:P,MATCH($A64,[1]Sheet1!$A:$A,0))/1000000000</f>
        <v>0.58714142000000002</v>
      </c>
      <c r="Q64" s="32">
        <f>INDEX([1]Sheet1!Q:Q,MATCH($A64,[1]Sheet1!$A:$A,0))/1000000000</f>
        <v>4.0099579079999996</v>
      </c>
      <c r="R64" s="32">
        <f>INDEX([1]Sheet1!R:R,MATCH($A64,[1]Sheet1!$A:$A,0))/1000000000</f>
        <v>1.039198039</v>
      </c>
      <c r="S64" s="32">
        <f>INDEX([1]Sheet1!S:S,MATCH($A64,[1]Sheet1!$A:$A,0))/1000000000</f>
        <v>1.1181006440000001</v>
      </c>
      <c r="T64" s="32">
        <f>INDEX([1]Sheet1!T:T,MATCH($A64,[1]Sheet1!$A:$A,0))/1000000000</f>
        <v>1.348926474</v>
      </c>
      <c r="U64" s="32">
        <f>INDEX([1]Sheet1!U:U,MATCH($A64,[1]Sheet1!$A:$A,0))/1000000000</f>
        <v>1.1453753019999999</v>
      </c>
      <c r="V64" s="32">
        <f>INDEX([1]Sheet1!V:V,MATCH($A64,[1]Sheet1!$A:$A,0))/1000000000</f>
        <v>4.4123072079999996</v>
      </c>
      <c r="W64" s="133">
        <f>INDEX([1]Sheet1!W:W,MATCH($A64,[1]Sheet1!$A:$A,0))/1000000000</f>
        <v>12.733138703</v>
      </c>
      <c r="X64" s="32">
        <f t="shared" si="2"/>
        <v>-7.0623679869999982</v>
      </c>
      <c r="Y64" s="32">
        <f t="shared" si="3"/>
        <v>-0.90002785500000027</v>
      </c>
      <c r="Z64" s="32">
        <f t="shared" si="4"/>
        <v>-2.5781779549999997</v>
      </c>
      <c r="AA64" s="32">
        <f t="shared" si="5"/>
        <v>-0.12279930900000002</v>
      </c>
      <c r="AB64" s="32">
        <f t="shared" si="6"/>
        <v>-0.72634953699999949</v>
      </c>
      <c r="AC64" s="32">
        <f t="shared" si="7"/>
        <v>3.7647621999999936E-2</v>
      </c>
      <c r="AD64" s="32">
        <f t="shared" si="8"/>
        <v>-0.66099903900000001</v>
      </c>
      <c r="AE64" s="32">
        <f t="shared" si="9"/>
        <v>-0.91404779700000005</v>
      </c>
      <c r="AF64" s="32">
        <f t="shared" si="10"/>
        <v>0.24694814799999998</v>
      </c>
      <c r="AG64" s="32">
        <f t="shared" si="11"/>
        <v>-0.1289804599999993</v>
      </c>
      <c r="AH64" s="33">
        <f t="shared" si="12"/>
        <v>-1.315581804999999</v>
      </c>
      <c r="AJ64" s="129">
        <f>INDEX([2]annual!B:B,MATCH($A64,[2]annual!$A:$A,0))</f>
        <v>4480</v>
      </c>
      <c r="AK64" s="129">
        <f>INDEX([2]annual!C:C,MATCH($A64,[2]annual!$A:$A,0))</f>
        <v>3743</v>
      </c>
      <c r="AL64" s="129">
        <f>INDEX([2]annual!D:D,MATCH($A64,[2]annual!$A:$A,0))</f>
        <v>3462</v>
      </c>
      <c r="AM64" s="129">
        <f>INDEX([2]annual!E:E,MATCH($A64,[2]annual!$A:$A,0))</f>
        <v>3491</v>
      </c>
      <c r="AN64" s="129">
        <f>INDEX([2]annual!F:F,MATCH($A64,[2]annual!$A:$A,0))</f>
        <v>4808</v>
      </c>
    </row>
    <row r="65" spans="1:40">
      <c r="A65" s="122">
        <f t="shared" si="0"/>
        <v>39142</v>
      </c>
      <c r="B65" s="31">
        <f>INDEX([1]Sheet1!B:B,MATCH($A65,[1]Sheet1!$A:$A,0))/1000000000</f>
        <v>35.303007133999998</v>
      </c>
      <c r="C65" s="32">
        <f>INDEX([1]Sheet1!C:C,MATCH($A65,[1]Sheet1!$A:$A,0))/1000000000</f>
        <v>7.1177083640000003</v>
      </c>
      <c r="D65" s="32">
        <f>INDEX([1]Sheet1!D:D,MATCH($A65,[1]Sheet1!$A:$A,0))/1000000000</f>
        <v>1.8819398869999999</v>
      </c>
      <c r="E65" s="32">
        <f>INDEX([1]Sheet1!E:E,MATCH($A65,[1]Sheet1!$A:$A,0))/1000000000</f>
        <v>0.64056294300000005</v>
      </c>
      <c r="F65" s="32">
        <f>INDEX([1]Sheet1!F:F,MATCH($A65,[1]Sheet1!$A:$A,0))/1000000000</f>
        <v>3.5712455090000002</v>
      </c>
      <c r="G65" s="32">
        <f>INDEX([1]Sheet1!G:G,MATCH($A65,[1]Sheet1!$A:$A,0))/1000000000</f>
        <v>1.4344763359999999</v>
      </c>
      <c r="H65" s="32">
        <f>INDEX([1]Sheet1!H:H,MATCH($A65,[1]Sheet1!$A:$A,0))/1000000000</f>
        <v>0.55359912499999997</v>
      </c>
      <c r="I65" s="32">
        <f>INDEX([1]Sheet1!I:I,MATCH($A65,[1]Sheet1!$A:$A,0))/1000000000</f>
        <v>0.56373312600000003</v>
      </c>
      <c r="J65" s="32">
        <f>INDEX([1]Sheet1!J:J,MATCH($A65,[1]Sheet1!$A:$A,0))/1000000000</f>
        <v>1.8032264389999999</v>
      </c>
      <c r="K65" s="32">
        <f>INDEX([1]Sheet1!K:K,MATCH($A65,[1]Sheet1!$A:$A,0))/1000000000</f>
        <v>4.5844391919999996</v>
      </c>
      <c r="L65" s="133">
        <f>INDEX([1]Sheet1!L:L,MATCH($A65,[1]Sheet1!$A:$A,0))/1000000000</f>
        <v>13.152076213000001</v>
      </c>
      <c r="M65" s="32">
        <f>INDEX([1]Sheet1!M:M,MATCH($A65,[1]Sheet1!$A:$A,0))/1000000000</f>
        <v>41.081724647000001</v>
      </c>
      <c r="N65" s="32">
        <f>INDEX([1]Sheet1!N:N,MATCH($A65,[1]Sheet1!$A:$A,0))/1000000000</f>
        <v>8.5264943340000006</v>
      </c>
      <c r="O65" s="32">
        <f>INDEX([1]Sheet1!O:O,MATCH($A65,[1]Sheet1!$A:$A,0))/1000000000</f>
        <v>5.1826396460000002</v>
      </c>
      <c r="P65" s="32">
        <f>INDEX([1]Sheet1!P:P,MATCH($A65,[1]Sheet1!$A:$A,0))/1000000000</f>
        <v>0.722349668</v>
      </c>
      <c r="Q65" s="32">
        <f>INDEX([1]Sheet1!Q:Q,MATCH($A65,[1]Sheet1!$A:$A,0))/1000000000</f>
        <v>3.7206485680000001</v>
      </c>
      <c r="R65" s="32">
        <f>INDEX([1]Sheet1!R:R,MATCH($A65,[1]Sheet1!$A:$A,0))/1000000000</f>
        <v>1.252971418</v>
      </c>
      <c r="S65" s="32">
        <f>INDEX([1]Sheet1!S:S,MATCH($A65,[1]Sheet1!$A:$A,0))/1000000000</f>
        <v>1.0949977120000001</v>
      </c>
      <c r="T65" s="32">
        <f>INDEX([1]Sheet1!T:T,MATCH($A65,[1]Sheet1!$A:$A,0))/1000000000</f>
        <v>1.873881981</v>
      </c>
      <c r="U65" s="32">
        <f>INDEX([1]Sheet1!U:U,MATCH($A65,[1]Sheet1!$A:$A,0))/1000000000</f>
        <v>1.1400844349999999</v>
      </c>
      <c r="V65" s="32">
        <f>INDEX([1]Sheet1!V:V,MATCH($A65,[1]Sheet1!$A:$A,0))/1000000000</f>
        <v>4.5517605359999997</v>
      </c>
      <c r="W65" s="133">
        <f>INDEX([1]Sheet1!W:W,MATCH($A65,[1]Sheet1!$A:$A,0))/1000000000</f>
        <v>13.015896349</v>
      </c>
      <c r="X65" s="32">
        <f t="shared" si="2"/>
        <v>-5.7787175130000037</v>
      </c>
      <c r="Y65" s="32">
        <f t="shared" si="3"/>
        <v>-1.4087859700000003</v>
      </c>
      <c r="Z65" s="32">
        <f t="shared" si="4"/>
        <v>-3.3006997590000005</v>
      </c>
      <c r="AA65" s="32">
        <f t="shared" si="5"/>
        <v>-8.1786724999999949E-2</v>
      </c>
      <c r="AB65" s="32">
        <f t="shared" si="6"/>
        <v>-0.14940305899999995</v>
      </c>
      <c r="AC65" s="32">
        <f t="shared" si="7"/>
        <v>0.1815049179999999</v>
      </c>
      <c r="AD65" s="32">
        <f t="shared" si="8"/>
        <v>-0.5413985870000001</v>
      </c>
      <c r="AE65" s="32">
        <f t="shared" si="9"/>
        <v>-1.310148855</v>
      </c>
      <c r="AF65" s="32">
        <f t="shared" si="10"/>
        <v>0.66314200400000001</v>
      </c>
      <c r="AG65" s="32">
        <f t="shared" si="11"/>
        <v>3.2678655999999862E-2</v>
      </c>
      <c r="AH65" s="33">
        <f t="shared" si="12"/>
        <v>0.13617986400000071</v>
      </c>
      <c r="AJ65" s="129">
        <f>INDEX([2]annual!B:B,MATCH($A65,[2]annual!$A:$A,0))</f>
        <v>4339</v>
      </c>
      <c r="AK65" s="129">
        <f>INDEX([2]annual!C:C,MATCH($A65,[2]annual!$A:$A,0))</f>
        <v>3643</v>
      </c>
      <c r="AL65" s="129">
        <f>INDEX([2]annual!D:D,MATCH($A65,[2]annual!$A:$A,0))</f>
        <v>3921</v>
      </c>
      <c r="AM65" s="129">
        <f>INDEX([2]annual!E:E,MATCH($A65,[2]annual!$A:$A,0))</f>
        <v>3235</v>
      </c>
      <c r="AN65" s="129">
        <f>INDEX([2]annual!F:F,MATCH($A65,[2]annual!$A:$A,0))</f>
        <v>5046</v>
      </c>
    </row>
    <row r="66" spans="1:40">
      <c r="A66" s="122">
        <f t="shared" si="0"/>
        <v>39508</v>
      </c>
      <c r="B66" s="31">
        <f>INDEX([1]Sheet1!B:B,MATCH($A66,[1]Sheet1!$A:$A,0))/1000000000</f>
        <v>38.125541617000003</v>
      </c>
      <c r="C66" s="32">
        <f>INDEX([1]Sheet1!C:C,MATCH($A66,[1]Sheet1!$A:$A,0))/1000000000</f>
        <v>8.4805412659999995</v>
      </c>
      <c r="D66" s="32">
        <f>INDEX([1]Sheet1!D:D,MATCH($A66,[1]Sheet1!$A:$A,0))/1000000000</f>
        <v>2.0245563620000002</v>
      </c>
      <c r="E66" s="32">
        <f>INDEX([1]Sheet1!E:E,MATCH($A66,[1]Sheet1!$A:$A,0))/1000000000</f>
        <v>0.86984304199999996</v>
      </c>
      <c r="F66" s="32">
        <f>INDEX([1]Sheet1!F:F,MATCH($A66,[1]Sheet1!$A:$A,0))/1000000000</f>
        <v>3.3172529879999999</v>
      </c>
      <c r="G66" s="32">
        <f>INDEX([1]Sheet1!G:G,MATCH($A66,[1]Sheet1!$A:$A,0))/1000000000</f>
        <v>1.3449728089999999</v>
      </c>
      <c r="H66" s="32">
        <f>INDEX([1]Sheet1!H:H,MATCH($A66,[1]Sheet1!$A:$A,0))/1000000000</f>
        <v>0.70577713799999997</v>
      </c>
      <c r="I66" s="32">
        <f>INDEX([1]Sheet1!I:I,MATCH($A66,[1]Sheet1!$A:$A,0))/1000000000</f>
        <v>0.77997771800000004</v>
      </c>
      <c r="J66" s="32">
        <f>INDEX([1]Sheet1!J:J,MATCH($A66,[1]Sheet1!$A:$A,0))/1000000000</f>
        <v>1.612856547</v>
      </c>
      <c r="K66" s="32">
        <f>INDEX([1]Sheet1!K:K,MATCH($A66,[1]Sheet1!$A:$A,0))/1000000000</f>
        <v>4.0911769439999999</v>
      </c>
      <c r="L66" s="133">
        <f>INDEX([1]Sheet1!L:L,MATCH($A66,[1]Sheet1!$A:$A,0))/1000000000</f>
        <v>14.898586803000001</v>
      </c>
      <c r="M66" s="32">
        <f>INDEX([1]Sheet1!M:M,MATCH($A66,[1]Sheet1!$A:$A,0))/1000000000</f>
        <v>42.653371772</v>
      </c>
      <c r="N66" s="32">
        <f>INDEX([1]Sheet1!N:N,MATCH($A66,[1]Sheet1!$A:$A,0))/1000000000</f>
        <v>8.5414884139999998</v>
      </c>
      <c r="O66" s="32">
        <f>INDEX([1]Sheet1!O:O,MATCH($A66,[1]Sheet1!$A:$A,0))/1000000000</f>
        <v>5.6872244070000004</v>
      </c>
      <c r="P66" s="32">
        <f>INDEX([1]Sheet1!P:P,MATCH($A66,[1]Sheet1!$A:$A,0))/1000000000</f>
        <v>0.72166882099999996</v>
      </c>
      <c r="Q66" s="32">
        <f>INDEX([1]Sheet1!Q:Q,MATCH($A66,[1]Sheet1!$A:$A,0))/1000000000</f>
        <v>4.0072987969999998</v>
      </c>
      <c r="R66" s="32">
        <f>INDEX([1]Sheet1!R:R,MATCH($A66,[1]Sheet1!$A:$A,0))/1000000000</f>
        <v>1.1247412109999999</v>
      </c>
      <c r="S66" s="32">
        <f>INDEX([1]Sheet1!S:S,MATCH($A66,[1]Sheet1!$A:$A,0))/1000000000</f>
        <v>1.3093832649999999</v>
      </c>
      <c r="T66" s="32">
        <f>INDEX([1]Sheet1!T:T,MATCH($A66,[1]Sheet1!$A:$A,0))/1000000000</f>
        <v>2.1005919080000002</v>
      </c>
      <c r="U66" s="32">
        <f>INDEX([1]Sheet1!U:U,MATCH($A66,[1]Sheet1!$A:$A,0))/1000000000</f>
        <v>1.054208569</v>
      </c>
      <c r="V66" s="32">
        <f>INDEX([1]Sheet1!V:V,MATCH($A66,[1]Sheet1!$A:$A,0))/1000000000</f>
        <v>3.9239143140000001</v>
      </c>
      <c r="W66" s="133">
        <f>INDEX([1]Sheet1!W:W,MATCH($A66,[1]Sheet1!$A:$A,0))/1000000000</f>
        <v>14.182852066000001</v>
      </c>
      <c r="X66" s="32">
        <f t="shared" si="2"/>
        <v>-4.5278301549999966</v>
      </c>
      <c r="Y66" s="32">
        <f t="shared" si="3"/>
        <v>-6.094714800000034E-2</v>
      </c>
      <c r="Z66" s="32">
        <f t="shared" si="4"/>
        <v>-3.6626680450000002</v>
      </c>
      <c r="AA66" s="32">
        <f t="shared" si="5"/>
        <v>0.14817422099999999</v>
      </c>
      <c r="AB66" s="32">
        <f t="shared" si="6"/>
        <v>-0.6900458089999999</v>
      </c>
      <c r="AC66" s="32">
        <f t="shared" si="7"/>
        <v>0.22023159800000003</v>
      </c>
      <c r="AD66" s="32">
        <f t="shared" si="8"/>
        <v>-0.60360612699999994</v>
      </c>
      <c r="AE66" s="32">
        <f t="shared" si="9"/>
        <v>-1.3206141900000001</v>
      </c>
      <c r="AF66" s="32">
        <f t="shared" si="10"/>
        <v>0.55864797799999999</v>
      </c>
      <c r="AG66" s="32">
        <f t="shared" si="11"/>
        <v>0.16726262999999975</v>
      </c>
      <c r="AH66" s="33">
        <f t="shared" si="12"/>
        <v>0.71573473700000001</v>
      </c>
      <c r="AJ66" s="129">
        <f>INDEX([2]annual!B:B,MATCH($A66,[2]annual!$A:$A,0))</f>
        <v>5180</v>
      </c>
      <c r="AK66" s="129">
        <f>INDEX([2]annual!C:C,MATCH($A66,[2]annual!$A:$A,0))</f>
        <v>3560</v>
      </c>
      <c r="AL66" s="129">
        <f>INDEX([2]annual!D:D,MATCH($A66,[2]annual!$A:$A,0))</f>
        <v>3877</v>
      </c>
      <c r="AM66" s="129">
        <f>INDEX([2]annual!E:E,MATCH($A66,[2]annual!$A:$A,0))</f>
        <v>3153</v>
      </c>
      <c r="AN66" s="129">
        <f>INDEX([2]annual!F:F,MATCH($A66,[2]annual!$A:$A,0))</f>
        <v>5005</v>
      </c>
    </row>
    <row r="67" spans="1:40">
      <c r="A67" s="122">
        <f t="shared" si="0"/>
        <v>39873</v>
      </c>
      <c r="B67" s="31">
        <f>INDEX([1]Sheet1!B:B,MATCH($A67,[1]Sheet1!$A:$A,0))/1000000000</f>
        <v>43.352879270999999</v>
      </c>
      <c r="C67" s="32">
        <f>INDEX([1]Sheet1!C:C,MATCH($A67,[1]Sheet1!$A:$A,0))/1000000000</f>
        <v>10.058848236999999</v>
      </c>
      <c r="D67" s="32">
        <f>INDEX([1]Sheet1!D:D,MATCH($A67,[1]Sheet1!$A:$A,0))/1000000000</f>
        <v>2.9589014809999998</v>
      </c>
      <c r="E67" s="32">
        <f>INDEX([1]Sheet1!E:E,MATCH($A67,[1]Sheet1!$A:$A,0))/1000000000</f>
        <v>1.0104398530000001</v>
      </c>
      <c r="F67" s="32">
        <f>INDEX([1]Sheet1!F:F,MATCH($A67,[1]Sheet1!$A:$A,0))/1000000000</f>
        <v>3.6247704170000001</v>
      </c>
      <c r="G67" s="32">
        <f>INDEX([1]Sheet1!G:G,MATCH($A67,[1]Sheet1!$A:$A,0))/1000000000</f>
        <v>1.266864921</v>
      </c>
      <c r="H67" s="32">
        <f>INDEX([1]Sheet1!H:H,MATCH($A67,[1]Sheet1!$A:$A,0))/1000000000</f>
        <v>0.92427524999999999</v>
      </c>
      <c r="I67" s="32">
        <f>INDEX([1]Sheet1!I:I,MATCH($A67,[1]Sheet1!$A:$A,0))/1000000000</f>
        <v>0.79369204500000001</v>
      </c>
      <c r="J67" s="32">
        <f>INDEX([1]Sheet1!J:J,MATCH($A67,[1]Sheet1!$A:$A,0))/1000000000</f>
        <v>1.761857821</v>
      </c>
      <c r="K67" s="32">
        <f>INDEX([1]Sheet1!K:K,MATCH($A67,[1]Sheet1!$A:$A,0))/1000000000</f>
        <v>4.7567526940000002</v>
      </c>
      <c r="L67" s="133">
        <f>INDEX([1]Sheet1!L:L,MATCH($A67,[1]Sheet1!$A:$A,0))/1000000000</f>
        <v>16.196476552</v>
      </c>
      <c r="M67" s="32">
        <f>INDEX([1]Sheet1!M:M,MATCH($A67,[1]Sheet1!$A:$A,0))/1000000000</f>
        <v>48.037267784999997</v>
      </c>
      <c r="N67" s="32">
        <f>INDEX([1]Sheet1!N:N,MATCH($A67,[1]Sheet1!$A:$A,0))/1000000000</f>
        <v>8.5297178779999996</v>
      </c>
      <c r="O67" s="32">
        <f>INDEX([1]Sheet1!O:O,MATCH($A67,[1]Sheet1!$A:$A,0))/1000000000</f>
        <v>6.5942611109999998</v>
      </c>
      <c r="P67" s="32">
        <f>INDEX([1]Sheet1!P:P,MATCH($A67,[1]Sheet1!$A:$A,0))/1000000000</f>
        <v>1.152765007</v>
      </c>
      <c r="Q67" s="32">
        <f>INDEX([1]Sheet1!Q:Q,MATCH($A67,[1]Sheet1!$A:$A,0))/1000000000</f>
        <v>3.8997244129999999</v>
      </c>
      <c r="R67" s="32">
        <f>INDEX([1]Sheet1!R:R,MATCH($A67,[1]Sheet1!$A:$A,0))/1000000000</f>
        <v>1.352503885</v>
      </c>
      <c r="S67" s="32">
        <f>INDEX([1]Sheet1!S:S,MATCH($A67,[1]Sheet1!$A:$A,0))/1000000000</f>
        <v>1.818055816</v>
      </c>
      <c r="T67" s="32">
        <f>INDEX([1]Sheet1!T:T,MATCH($A67,[1]Sheet1!$A:$A,0))/1000000000</f>
        <v>2.3828049670000002</v>
      </c>
      <c r="U67" s="32">
        <f>INDEX([1]Sheet1!U:U,MATCH($A67,[1]Sheet1!$A:$A,0))/1000000000</f>
        <v>1.064625098</v>
      </c>
      <c r="V67" s="32">
        <f>INDEX([1]Sheet1!V:V,MATCH($A67,[1]Sheet1!$A:$A,0))/1000000000</f>
        <v>4.7144778059999997</v>
      </c>
      <c r="W67" s="133">
        <f>INDEX([1]Sheet1!W:W,MATCH($A67,[1]Sheet1!$A:$A,0))/1000000000</f>
        <v>16.528331804</v>
      </c>
      <c r="X67" s="32">
        <f t="shared" si="2"/>
        <v>-4.6843885139999983</v>
      </c>
      <c r="Y67" s="32">
        <f t="shared" si="3"/>
        <v>1.5291303589999998</v>
      </c>
      <c r="Z67" s="32">
        <f t="shared" si="4"/>
        <v>-3.63535963</v>
      </c>
      <c r="AA67" s="32">
        <f t="shared" si="5"/>
        <v>-0.1423251539999999</v>
      </c>
      <c r="AB67" s="32">
        <f t="shared" si="6"/>
        <v>-0.27495399599999981</v>
      </c>
      <c r="AC67" s="32">
        <f t="shared" si="7"/>
        <v>-8.5638963999999929E-2</v>
      </c>
      <c r="AD67" s="32">
        <f t="shared" si="8"/>
        <v>-0.893780566</v>
      </c>
      <c r="AE67" s="32">
        <f t="shared" si="9"/>
        <v>-1.5891129220000002</v>
      </c>
      <c r="AF67" s="32">
        <f t="shared" si="10"/>
        <v>0.69723272299999994</v>
      </c>
      <c r="AG67" s="32">
        <f t="shared" si="11"/>
        <v>4.2274888000000566E-2</v>
      </c>
      <c r="AH67" s="33">
        <f t="shared" si="12"/>
        <v>-0.33185525200000043</v>
      </c>
      <c r="AJ67" s="129">
        <f>INDEX([2]annual!B:B,MATCH($A67,[2]annual!$A:$A,0))</f>
        <v>5610</v>
      </c>
      <c r="AK67" s="129">
        <f>INDEX([2]annual!C:C,MATCH($A67,[2]annual!$A:$A,0))</f>
        <v>3101</v>
      </c>
      <c r="AL67" s="129">
        <f>INDEX([2]annual!D:D,MATCH($A67,[2]annual!$A:$A,0))</f>
        <v>3894</v>
      </c>
      <c r="AM67" s="129">
        <f>INDEX([2]annual!E:E,MATCH($A67,[2]annual!$A:$A,0))</f>
        <v>2773</v>
      </c>
      <c r="AN67" s="129">
        <f>INDEX([2]annual!F:F,MATCH($A67,[2]annual!$A:$A,0))</f>
        <v>6272</v>
      </c>
    </row>
    <row r="68" spans="1:40">
      <c r="A68" s="122">
        <f t="shared" si="0"/>
        <v>40238</v>
      </c>
      <c r="B68" s="31">
        <f>INDEX([1]Sheet1!B:B,MATCH($A68,[1]Sheet1!$A:$A,0))/1000000000</f>
        <v>39.555846742999996</v>
      </c>
      <c r="C68" s="32">
        <f>INDEX([1]Sheet1!C:C,MATCH($A68,[1]Sheet1!$A:$A,0))/1000000000</f>
        <v>9.3072501949999999</v>
      </c>
      <c r="D68" s="32">
        <f>INDEX([1]Sheet1!D:D,MATCH($A68,[1]Sheet1!$A:$A,0))/1000000000</f>
        <v>3.803768925</v>
      </c>
      <c r="E68" s="32">
        <f>INDEX([1]Sheet1!E:E,MATCH($A68,[1]Sheet1!$A:$A,0))/1000000000</f>
        <v>0.97169280700000005</v>
      </c>
      <c r="F68" s="32">
        <f>INDEX([1]Sheet1!F:F,MATCH($A68,[1]Sheet1!$A:$A,0))/1000000000</f>
        <v>2.83447388</v>
      </c>
      <c r="G68" s="32">
        <f>INDEX([1]Sheet1!G:G,MATCH($A68,[1]Sheet1!$A:$A,0))/1000000000</f>
        <v>1.2799176219999999</v>
      </c>
      <c r="H68" s="32">
        <f>INDEX([1]Sheet1!H:H,MATCH($A68,[1]Sheet1!$A:$A,0))/1000000000</f>
        <v>0.72055186100000002</v>
      </c>
      <c r="I68" s="32">
        <f>INDEX([1]Sheet1!I:I,MATCH($A68,[1]Sheet1!$A:$A,0))/1000000000</f>
        <v>1.193615836</v>
      </c>
      <c r="J68" s="32">
        <f>INDEX([1]Sheet1!J:J,MATCH($A68,[1]Sheet1!$A:$A,0))/1000000000</f>
        <v>1.6088309000000001</v>
      </c>
      <c r="K68" s="32">
        <f>INDEX([1]Sheet1!K:K,MATCH($A68,[1]Sheet1!$A:$A,0))/1000000000</f>
        <v>3.5228366530000002</v>
      </c>
      <c r="L68" s="133">
        <f>INDEX([1]Sheet1!L:L,MATCH($A68,[1]Sheet1!$A:$A,0))/1000000000</f>
        <v>14.312908064</v>
      </c>
      <c r="M68" s="32">
        <f>INDEX([1]Sheet1!M:M,MATCH($A68,[1]Sheet1!$A:$A,0))/1000000000</f>
        <v>39.719299425999999</v>
      </c>
      <c r="N68" s="32">
        <f>INDEX([1]Sheet1!N:N,MATCH($A68,[1]Sheet1!$A:$A,0))/1000000000</f>
        <v>7.5582274319999998</v>
      </c>
      <c r="O68" s="32">
        <f>INDEX([1]Sheet1!O:O,MATCH($A68,[1]Sheet1!$A:$A,0))/1000000000</f>
        <v>6.0277023569999999</v>
      </c>
      <c r="P68" s="32">
        <f>INDEX([1]Sheet1!P:P,MATCH($A68,[1]Sheet1!$A:$A,0))/1000000000</f>
        <v>0.66005513999999998</v>
      </c>
      <c r="Q68" s="32">
        <f>INDEX([1]Sheet1!Q:Q,MATCH($A68,[1]Sheet1!$A:$A,0))/1000000000</f>
        <v>2.6584912329999999</v>
      </c>
      <c r="R68" s="32">
        <f>INDEX([1]Sheet1!R:R,MATCH($A68,[1]Sheet1!$A:$A,0))/1000000000</f>
        <v>1.454402175</v>
      </c>
      <c r="S68" s="32">
        <f>INDEX([1]Sheet1!S:S,MATCH($A68,[1]Sheet1!$A:$A,0))/1000000000</f>
        <v>1.1842912409999999</v>
      </c>
      <c r="T68" s="32">
        <f>INDEX([1]Sheet1!T:T,MATCH($A68,[1]Sheet1!$A:$A,0))/1000000000</f>
        <v>1.4099483639999999</v>
      </c>
      <c r="U68" s="32">
        <f>INDEX([1]Sheet1!U:U,MATCH($A68,[1]Sheet1!$A:$A,0))/1000000000</f>
        <v>0.94543830799999995</v>
      </c>
      <c r="V68" s="32">
        <f>INDEX([1]Sheet1!V:V,MATCH($A68,[1]Sheet1!$A:$A,0))/1000000000</f>
        <v>4.2206508559999998</v>
      </c>
      <c r="W68" s="133">
        <f>INDEX([1]Sheet1!W:W,MATCH($A68,[1]Sheet1!$A:$A,0))/1000000000</f>
        <v>13.60009232</v>
      </c>
      <c r="X68" s="32">
        <f t="shared" si="2"/>
        <v>-0.16345268300000271</v>
      </c>
      <c r="Y68" s="32">
        <f t="shared" si="3"/>
        <v>1.7490227630000001</v>
      </c>
      <c r="Z68" s="32">
        <f t="shared" si="4"/>
        <v>-2.2239334319999999</v>
      </c>
      <c r="AA68" s="32">
        <f t="shared" si="5"/>
        <v>0.31163766700000006</v>
      </c>
      <c r="AB68" s="32">
        <f t="shared" si="6"/>
        <v>0.1759826470000001</v>
      </c>
      <c r="AC68" s="32">
        <f t="shared" si="7"/>
        <v>-0.1744845530000001</v>
      </c>
      <c r="AD68" s="32">
        <f t="shared" si="8"/>
        <v>-0.46373937999999992</v>
      </c>
      <c r="AE68" s="32">
        <f t="shared" si="9"/>
        <v>-0.21633252799999991</v>
      </c>
      <c r="AF68" s="32">
        <f t="shared" si="10"/>
        <v>0.66339259200000011</v>
      </c>
      <c r="AG68" s="32">
        <f t="shared" si="11"/>
        <v>-0.69781420299999963</v>
      </c>
      <c r="AH68" s="33">
        <f t="shared" si="12"/>
        <v>0.71281574400000025</v>
      </c>
      <c r="AJ68" s="129">
        <f>INDEX([2]annual!B:B,MATCH($A68,[2]annual!$A:$A,0))</f>
        <v>5903</v>
      </c>
      <c r="AK68" s="129">
        <f>INDEX([2]annual!C:C,MATCH($A68,[2]annual!$A:$A,0))</f>
        <v>2993</v>
      </c>
      <c r="AL68" s="129">
        <f>INDEX([2]annual!D:D,MATCH($A68,[2]annual!$A:$A,0))</f>
        <v>3810</v>
      </c>
      <c r="AM68" s="129">
        <f>INDEX([2]annual!E:E,MATCH($A68,[2]annual!$A:$A,0))</f>
        <v>2446</v>
      </c>
      <c r="AN68" s="129">
        <f>INDEX([2]annual!F:F,MATCH($A68,[2]annual!$A:$A,0))</f>
        <v>9184</v>
      </c>
    </row>
    <row r="69" spans="1:40">
      <c r="A69" s="122">
        <f t="shared" si="0"/>
        <v>40603</v>
      </c>
      <c r="B69" s="31">
        <f>INDEX([1]Sheet1!B:B,MATCH($A69,[1]Sheet1!$A:$A,0))/1000000000</f>
        <v>44.764359716999998</v>
      </c>
      <c r="C69" s="32">
        <f>INDEX([1]Sheet1!C:C,MATCH($A69,[1]Sheet1!$A:$A,0))/1000000000</f>
        <v>10.165968829000001</v>
      </c>
      <c r="D69" s="32">
        <f>INDEX([1]Sheet1!D:D,MATCH($A69,[1]Sheet1!$A:$A,0))/1000000000</f>
        <v>5.3959133599999998</v>
      </c>
      <c r="E69" s="32">
        <f>INDEX([1]Sheet1!E:E,MATCH($A69,[1]Sheet1!$A:$A,0))/1000000000</f>
        <v>0.87948612599999998</v>
      </c>
      <c r="F69" s="32">
        <f>INDEX([1]Sheet1!F:F,MATCH($A69,[1]Sheet1!$A:$A,0))/1000000000</f>
        <v>3.3553321829999998</v>
      </c>
      <c r="G69" s="32">
        <f>INDEX([1]Sheet1!G:G,MATCH($A69,[1]Sheet1!$A:$A,0))/1000000000</f>
        <v>1.5139620149999999</v>
      </c>
      <c r="H69" s="32">
        <f>INDEX([1]Sheet1!H:H,MATCH($A69,[1]Sheet1!$A:$A,0))/1000000000</f>
        <v>0.784903868</v>
      </c>
      <c r="I69" s="32">
        <f>INDEX([1]Sheet1!I:I,MATCH($A69,[1]Sheet1!$A:$A,0))/1000000000</f>
        <v>0.73523866599999999</v>
      </c>
      <c r="J69" s="32">
        <f>INDEX([1]Sheet1!J:J,MATCH($A69,[1]Sheet1!$A:$A,0))/1000000000</f>
        <v>1.51505074</v>
      </c>
      <c r="K69" s="32">
        <f>INDEX([1]Sheet1!K:K,MATCH($A69,[1]Sheet1!$A:$A,0))/1000000000</f>
        <v>3.8859392420000001</v>
      </c>
      <c r="L69" s="133">
        <f>INDEX([1]Sheet1!L:L,MATCH($A69,[1]Sheet1!$A:$A,0))/1000000000</f>
        <v>16.532564688000001</v>
      </c>
      <c r="M69" s="32">
        <f>INDEX([1]Sheet1!M:M,MATCH($A69,[1]Sheet1!$A:$A,0))/1000000000</f>
        <v>44.023677134000003</v>
      </c>
      <c r="N69" s="32">
        <f>INDEX([1]Sheet1!N:N,MATCH($A69,[1]Sheet1!$A:$A,0))/1000000000</f>
        <v>7.6225117400000002</v>
      </c>
      <c r="O69" s="32">
        <f>INDEX([1]Sheet1!O:O,MATCH($A69,[1]Sheet1!$A:$A,0))/1000000000</f>
        <v>6.9382527679999999</v>
      </c>
      <c r="P69" s="32">
        <f>INDEX([1]Sheet1!P:P,MATCH($A69,[1]Sheet1!$A:$A,0))/1000000000</f>
        <v>0.68828039200000002</v>
      </c>
      <c r="Q69" s="32">
        <f>INDEX([1]Sheet1!Q:Q,MATCH($A69,[1]Sheet1!$A:$A,0))/1000000000</f>
        <v>3.176892762</v>
      </c>
      <c r="R69" s="32">
        <f>INDEX([1]Sheet1!R:R,MATCH($A69,[1]Sheet1!$A:$A,0))/1000000000</f>
        <v>1.381255406</v>
      </c>
      <c r="S69" s="32">
        <f>INDEX([1]Sheet1!S:S,MATCH($A69,[1]Sheet1!$A:$A,0))/1000000000</f>
        <v>1.617694642</v>
      </c>
      <c r="T69" s="32">
        <f>INDEX([1]Sheet1!T:T,MATCH($A69,[1]Sheet1!$A:$A,0))/1000000000</f>
        <v>1.836259189</v>
      </c>
      <c r="U69" s="32">
        <f>INDEX([1]Sheet1!U:U,MATCH($A69,[1]Sheet1!$A:$A,0))/1000000000</f>
        <v>0.96101156700000001</v>
      </c>
      <c r="V69" s="32">
        <f>INDEX([1]Sheet1!V:V,MATCH($A69,[1]Sheet1!$A:$A,0))/1000000000</f>
        <v>4.8477393299999996</v>
      </c>
      <c r="W69" s="133">
        <f>INDEX([1]Sheet1!W:W,MATCH($A69,[1]Sheet1!$A:$A,0))/1000000000</f>
        <v>14.953779338</v>
      </c>
      <c r="X69" s="32">
        <f t="shared" si="2"/>
        <v>0.74068258299999457</v>
      </c>
      <c r="Y69" s="32">
        <f t="shared" si="3"/>
        <v>2.5434570890000003</v>
      </c>
      <c r="Z69" s="32">
        <f t="shared" si="4"/>
        <v>-1.5423394080000001</v>
      </c>
      <c r="AA69" s="32">
        <f t="shared" si="5"/>
        <v>0.19120573399999996</v>
      </c>
      <c r="AB69" s="32">
        <f t="shared" si="6"/>
        <v>0.17843942099999976</v>
      </c>
      <c r="AC69" s="32">
        <f t="shared" si="7"/>
        <v>0.13270660899999998</v>
      </c>
      <c r="AD69" s="32">
        <f t="shared" si="8"/>
        <v>-0.83279077400000001</v>
      </c>
      <c r="AE69" s="32">
        <f t="shared" si="9"/>
        <v>-1.1010205229999999</v>
      </c>
      <c r="AF69" s="32">
        <f t="shared" si="10"/>
        <v>0.55403917299999994</v>
      </c>
      <c r="AG69" s="32">
        <f t="shared" si="11"/>
        <v>-0.9618000879999995</v>
      </c>
      <c r="AH69" s="33">
        <f t="shared" si="12"/>
        <v>1.5787853500000004</v>
      </c>
      <c r="AJ69" s="129">
        <f>INDEX([2]annual!B:B,MATCH($A69,[2]annual!$A:$A,0))</f>
        <v>6083</v>
      </c>
      <c r="AK69" s="129">
        <f>INDEX([2]annual!C:C,MATCH($A69,[2]annual!$A:$A,0))</f>
        <v>3263</v>
      </c>
      <c r="AL69" s="129">
        <f>INDEX([2]annual!D:D,MATCH($A69,[2]annual!$A:$A,0))</f>
        <v>3463</v>
      </c>
      <c r="AM69" s="129">
        <f>INDEX([2]annual!E:E,MATCH($A69,[2]annual!$A:$A,0))</f>
        <v>2424</v>
      </c>
      <c r="AN69" s="129">
        <f>INDEX([2]annual!F:F,MATCH($A69,[2]annual!$A:$A,0))</f>
        <v>10872</v>
      </c>
    </row>
    <row r="70" spans="1:40">
      <c r="A70" s="122">
        <f t="shared" si="0"/>
        <v>40969</v>
      </c>
      <c r="B70" s="31">
        <f>INDEX([1]Sheet1!B:B,MATCH($A70,[1]Sheet1!$A:$A,0))/1000000000</f>
        <v>47.468228908</v>
      </c>
      <c r="C70" s="32">
        <f>INDEX([1]Sheet1!C:C,MATCH($A70,[1]Sheet1!$A:$A,0))/1000000000</f>
        <v>10.667306642</v>
      </c>
      <c r="D70" s="32">
        <f>INDEX([1]Sheet1!D:D,MATCH($A70,[1]Sheet1!$A:$A,0))/1000000000</f>
        <v>5.9280228250000002</v>
      </c>
      <c r="E70" s="32">
        <f>INDEX([1]Sheet1!E:E,MATCH($A70,[1]Sheet1!$A:$A,0))/1000000000</f>
        <v>0.87273012699999997</v>
      </c>
      <c r="F70" s="32">
        <f>INDEX([1]Sheet1!F:F,MATCH($A70,[1]Sheet1!$A:$A,0))/1000000000</f>
        <v>3.403875202</v>
      </c>
      <c r="G70" s="32">
        <f>INDEX([1]Sheet1!G:G,MATCH($A70,[1]Sheet1!$A:$A,0))/1000000000</f>
        <v>1.6164867650000001</v>
      </c>
      <c r="H70" s="32">
        <f>INDEX([1]Sheet1!H:H,MATCH($A70,[1]Sheet1!$A:$A,0))/1000000000</f>
        <v>0.89900967099999995</v>
      </c>
      <c r="I70" s="32">
        <f>INDEX([1]Sheet1!I:I,MATCH($A70,[1]Sheet1!$A:$A,0))/1000000000</f>
        <v>0.83832458600000004</v>
      </c>
      <c r="J70" s="32">
        <f>INDEX([1]Sheet1!J:J,MATCH($A70,[1]Sheet1!$A:$A,0))/1000000000</f>
        <v>1.506443918</v>
      </c>
      <c r="K70" s="32">
        <f>INDEX([1]Sheet1!K:K,MATCH($A70,[1]Sheet1!$A:$A,0))/1000000000</f>
        <v>4.0205353439999998</v>
      </c>
      <c r="L70" s="133">
        <f>INDEX([1]Sheet1!L:L,MATCH($A70,[1]Sheet1!$A:$A,0))/1000000000</f>
        <v>17.715493828</v>
      </c>
      <c r="M70" s="32">
        <f>INDEX([1]Sheet1!M:M,MATCH($A70,[1]Sheet1!$A:$A,0))/1000000000</f>
        <v>47.201464836</v>
      </c>
      <c r="N70" s="32">
        <f>INDEX([1]Sheet1!N:N,MATCH($A70,[1]Sheet1!$A:$A,0))/1000000000</f>
        <v>7.2829187600000003</v>
      </c>
      <c r="O70" s="32">
        <f>INDEX([1]Sheet1!O:O,MATCH($A70,[1]Sheet1!$A:$A,0))/1000000000</f>
        <v>7.5198973670000004</v>
      </c>
      <c r="P70" s="32">
        <f>INDEX([1]Sheet1!P:P,MATCH($A70,[1]Sheet1!$A:$A,0))/1000000000</f>
        <v>0.72974229199999996</v>
      </c>
      <c r="Q70" s="32">
        <f>INDEX([1]Sheet1!Q:Q,MATCH($A70,[1]Sheet1!$A:$A,0))/1000000000</f>
        <v>2.9297667060000001</v>
      </c>
      <c r="R70" s="32">
        <f>INDEX([1]Sheet1!R:R,MATCH($A70,[1]Sheet1!$A:$A,0))/1000000000</f>
        <v>1.504585308</v>
      </c>
      <c r="S70" s="32">
        <f>INDEX([1]Sheet1!S:S,MATCH($A70,[1]Sheet1!$A:$A,0))/1000000000</f>
        <v>1.4135616609999999</v>
      </c>
      <c r="T70" s="32">
        <f>INDEX([1]Sheet1!T:T,MATCH($A70,[1]Sheet1!$A:$A,0))/1000000000</f>
        <v>2.1902515990000002</v>
      </c>
      <c r="U70" s="32">
        <f>INDEX([1]Sheet1!U:U,MATCH($A70,[1]Sheet1!$A:$A,0))/1000000000</f>
        <v>1.3088969239999999</v>
      </c>
      <c r="V70" s="32">
        <f>INDEX([1]Sheet1!V:V,MATCH($A70,[1]Sheet1!$A:$A,0))/1000000000</f>
        <v>4.8537963660000001</v>
      </c>
      <c r="W70" s="133">
        <f>INDEX([1]Sheet1!W:W,MATCH($A70,[1]Sheet1!$A:$A,0))/1000000000</f>
        <v>17.468047853000002</v>
      </c>
      <c r="X70" s="32">
        <f t="shared" si="2"/>
        <v>0.26676407200000085</v>
      </c>
      <c r="Y70" s="32">
        <f t="shared" si="3"/>
        <v>3.3843878819999995</v>
      </c>
      <c r="Z70" s="32">
        <f t="shared" si="4"/>
        <v>-1.5918745420000002</v>
      </c>
      <c r="AA70" s="32">
        <f t="shared" si="5"/>
        <v>0.14298783500000001</v>
      </c>
      <c r="AB70" s="32">
        <f t="shared" si="6"/>
        <v>0.47410849599999993</v>
      </c>
      <c r="AC70" s="32">
        <f t="shared" si="7"/>
        <v>0.11190145700000009</v>
      </c>
      <c r="AD70" s="32">
        <f t="shared" si="8"/>
        <v>-0.51455198999999996</v>
      </c>
      <c r="AE70" s="32">
        <f t="shared" si="9"/>
        <v>-1.3519270130000001</v>
      </c>
      <c r="AF70" s="32">
        <f t="shared" si="10"/>
        <v>0.19754699400000009</v>
      </c>
      <c r="AG70" s="32">
        <f t="shared" si="11"/>
        <v>-0.8332610220000003</v>
      </c>
      <c r="AH70" s="33">
        <f t="shared" si="12"/>
        <v>0.24744597499999799</v>
      </c>
      <c r="AJ70" s="129">
        <f>INDEX([2]annual!B:B,MATCH($A70,[2]annual!$A:$A,0))</f>
        <v>5890</v>
      </c>
      <c r="AK70" s="129">
        <f>INDEX([2]annual!C:C,MATCH($A70,[2]annual!$A:$A,0))</f>
        <v>3398</v>
      </c>
      <c r="AL70" s="129">
        <f>INDEX([2]annual!D:D,MATCH($A70,[2]annual!$A:$A,0))</f>
        <v>3285</v>
      </c>
      <c r="AM70" s="129">
        <f>INDEX([2]annual!E:E,MATCH($A70,[2]annual!$A:$A,0))</f>
        <v>2390</v>
      </c>
      <c r="AN70" s="129">
        <f>INDEX([2]annual!F:F,MATCH($A70,[2]annual!$A:$A,0))</f>
        <v>11937</v>
      </c>
    </row>
    <row r="71" spans="1:40">
      <c r="A71" s="122">
        <f t="shared" si="0"/>
        <v>41334</v>
      </c>
      <c r="B71" s="31">
        <f>INDEX([1]Sheet1!B:B,MATCH($A71,[1]Sheet1!$A:$A,0))/1000000000</f>
        <v>46.160364524999999</v>
      </c>
      <c r="C71" s="32">
        <f>INDEX([1]Sheet1!C:C,MATCH($A71,[1]Sheet1!$A:$A,0))/1000000000</f>
        <v>9.736991884</v>
      </c>
      <c r="D71" s="32">
        <f>INDEX([1]Sheet1!D:D,MATCH($A71,[1]Sheet1!$A:$A,0))/1000000000</f>
        <v>7.4021605409999998</v>
      </c>
      <c r="E71" s="32">
        <f>INDEX([1]Sheet1!E:E,MATCH($A71,[1]Sheet1!$A:$A,0))/1000000000</f>
        <v>0.81859501300000004</v>
      </c>
      <c r="F71" s="32">
        <f>INDEX([1]Sheet1!F:F,MATCH($A71,[1]Sheet1!$A:$A,0))/1000000000</f>
        <v>3.1419126830000002</v>
      </c>
      <c r="G71" s="32">
        <f>INDEX([1]Sheet1!G:G,MATCH($A71,[1]Sheet1!$A:$A,0))/1000000000</f>
        <v>1.5930564439999999</v>
      </c>
      <c r="H71" s="32">
        <f>INDEX([1]Sheet1!H:H,MATCH($A71,[1]Sheet1!$A:$A,0))/1000000000</f>
        <v>0.83418016699999997</v>
      </c>
      <c r="I71" s="32">
        <f>INDEX([1]Sheet1!I:I,MATCH($A71,[1]Sheet1!$A:$A,0))/1000000000</f>
        <v>0.87495457600000004</v>
      </c>
      <c r="J71" s="32">
        <f>INDEX([1]Sheet1!J:J,MATCH($A71,[1]Sheet1!$A:$A,0))/1000000000</f>
        <v>1.3775012900000001</v>
      </c>
      <c r="K71" s="32">
        <f>INDEX([1]Sheet1!K:K,MATCH($A71,[1]Sheet1!$A:$A,0))/1000000000</f>
        <v>4.3356676749999998</v>
      </c>
      <c r="L71" s="133">
        <f>INDEX([1]Sheet1!L:L,MATCH($A71,[1]Sheet1!$A:$A,0))/1000000000</f>
        <v>16.045344252</v>
      </c>
      <c r="M71" s="32">
        <f>INDEX([1]Sheet1!M:M,MATCH($A71,[1]Sheet1!$A:$A,0))/1000000000</f>
        <v>46.681014998999999</v>
      </c>
      <c r="N71" s="32">
        <f>INDEX([1]Sheet1!N:N,MATCH($A71,[1]Sheet1!$A:$A,0))/1000000000</f>
        <v>7.0943809680000003</v>
      </c>
      <c r="O71" s="32">
        <f>INDEX([1]Sheet1!O:O,MATCH($A71,[1]Sheet1!$A:$A,0))/1000000000</f>
        <v>7.7608913470000003</v>
      </c>
      <c r="P71" s="32">
        <f>INDEX([1]Sheet1!P:P,MATCH($A71,[1]Sheet1!$A:$A,0))/1000000000</f>
        <v>0.72975549299999998</v>
      </c>
      <c r="Q71" s="32">
        <f>INDEX([1]Sheet1!Q:Q,MATCH($A71,[1]Sheet1!$A:$A,0))/1000000000</f>
        <v>3.037894203</v>
      </c>
      <c r="R71" s="32">
        <f>INDEX([1]Sheet1!R:R,MATCH($A71,[1]Sheet1!$A:$A,0))/1000000000</f>
        <v>1.8865086090000001</v>
      </c>
      <c r="S71" s="32">
        <f>INDEX([1]Sheet1!S:S,MATCH($A71,[1]Sheet1!$A:$A,0))/1000000000</f>
        <v>1.9132371100000001</v>
      </c>
      <c r="T71" s="32">
        <f>INDEX([1]Sheet1!T:T,MATCH($A71,[1]Sheet1!$A:$A,0))/1000000000</f>
        <v>1.990093812</v>
      </c>
      <c r="U71" s="32">
        <f>INDEX([1]Sheet1!U:U,MATCH($A71,[1]Sheet1!$A:$A,0))/1000000000</f>
        <v>1.2704613149999999</v>
      </c>
      <c r="V71" s="32">
        <f>INDEX([1]Sheet1!V:V,MATCH($A71,[1]Sheet1!$A:$A,0))/1000000000</f>
        <v>4.2180704430000002</v>
      </c>
      <c r="W71" s="133">
        <f>INDEX([1]Sheet1!W:W,MATCH($A71,[1]Sheet1!$A:$A,0))/1000000000</f>
        <v>16.779721699</v>
      </c>
      <c r="X71" s="32">
        <f t="shared" si="2"/>
        <v>-0.52065047399999997</v>
      </c>
      <c r="Y71" s="32">
        <f t="shared" si="3"/>
        <v>2.6426109159999998</v>
      </c>
      <c r="Z71" s="32">
        <f t="shared" si="4"/>
        <v>-0.35873080600000051</v>
      </c>
      <c r="AA71" s="32">
        <f t="shared" si="5"/>
        <v>8.8839520000000061E-2</v>
      </c>
      <c r="AB71" s="32">
        <f t="shared" si="6"/>
        <v>0.10401848000000014</v>
      </c>
      <c r="AC71" s="32">
        <f t="shared" si="7"/>
        <v>-0.29345216500000015</v>
      </c>
      <c r="AD71" s="32">
        <f t="shared" si="8"/>
        <v>-1.0790569430000001</v>
      </c>
      <c r="AE71" s="32">
        <f t="shared" si="9"/>
        <v>-1.1151392360000001</v>
      </c>
      <c r="AF71" s="32">
        <f t="shared" si="10"/>
        <v>0.10703997500000018</v>
      </c>
      <c r="AG71" s="32">
        <f t="shared" si="11"/>
        <v>0.11759723199999961</v>
      </c>
      <c r="AH71" s="33">
        <f t="shared" si="12"/>
        <v>-0.73437744699999996</v>
      </c>
      <c r="AJ71" s="129">
        <f>INDEX([2]annual!B:B,MATCH($A71,[2]annual!$A:$A,0))</f>
        <v>5616</v>
      </c>
      <c r="AK71" s="129">
        <f>INDEX([2]annual!C:C,MATCH($A71,[2]annual!$A:$A,0))</f>
        <v>3245</v>
      </c>
      <c r="AL71" s="129">
        <f>INDEX([2]annual!D:D,MATCH($A71,[2]annual!$A:$A,0))</f>
        <v>3500</v>
      </c>
      <c r="AM71" s="129">
        <f>INDEX([2]annual!E:E,MATCH($A71,[2]annual!$A:$A,0))</f>
        <v>2737</v>
      </c>
      <c r="AN71" s="129">
        <f>INDEX([2]annual!F:F,MATCH($A71,[2]annual!$A:$A,0))</f>
        <v>16586</v>
      </c>
    </row>
    <row r="72" spans="1:40">
      <c r="A72" s="122">
        <f t="shared" si="0"/>
        <v>41699</v>
      </c>
      <c r="B72" s="31">
        <f>INDEX([1]Sheet1!B:B,MATCH($A72,[1]Sheet1!$A:$A,0))/1000000000</f>
        <v>50.027958728999998</v>
      </c>
      <c r="C72" s="32">
        <f>INDEX([1]Sheet1!C:C,MATCH($A72,[1]Sheet1!$A:$A,0))/1000000000</f>
        <v>9.0159898960000007</v>
      </c>
      <c r="D72" s="32">
        <f>INDEX([1]Sheet1!D:D,MATCH($A72,[1]Sheet1!$A:$A,0))/1000000000</f>
        <v>11.183377506999999</v>
      </c>
      <c r="E72" s="32">
        <f>INDEX([1]Sheet1!E:E,MATCH($A72,[1]Sheet1!$A:$A,0))/1000000000</f>
        <v>0.96063630099999997</v>
      </c>
      <c r="F72" s="32">
        <f>INDEX([1]Sheet1!F:F,MATCH($A72,[1]Sheet1!$A:$A,0))/1000000000</f>
        <v>2.8148227929999998</v>
      </c>
      <c r="G72" s="32">
        <f>INDEX([1]Sheet1!G:G,MATCH($A72,[1]Sheet1!$A:$A,0))/1000000000</f>
        <v>1.635755203</v>
      </c>
      <c r="H72" s="32">
        <f>INDEX([1]Sheet1!H:H,MATCH($A72,[1]Sheet1!$A:$A,0))/1000000000</f>
        <v>0.97984260199999995</v>
      </c>
      <c r="I72" s="32">
        <f>INDEX([1]Sheet1!I:I,MATCH($A72,[1]Sheet1!$A:$A,0))/1000000000</f>
        <v>1.0625434840000001</v>
      </c>
      <c r="J72" s="32">
        <f>INDEX([1]Sheet1!J:J,MATCH($A72,[1]Sheet1!$A:$A,0))/1000000000</f>
        <v>1.50719147</v>
      </c>
      <c r="K72" s="32">
        <f>INDEX([1]Sheet1!K:K,MATCH($A72,[1]Sheet1!$A:$A,0))/1000000000</f>
        <v>4.0659195490000002</v>
      </c>
      <c r="L72" s="133">
        <f>INDEX([1]Sheet1!L:L,MATCH($A72,[1]Sheet1!$A:$A,0))/1000000000</f>
        <v>16.801879924000001</v>
      </c>
      <c r="M72" s="32">
        <f>INDEX([1]Sheet1!M:M,MATCH($A72,[1]Sheet1!$A:$A,0))/1000000000</f>
        <v>49.229650407999998</v>
      </c>
      <c r="N72" s="32">
        <f>INDEX([1]Sheet1!N:N,MATCH($A72,[1]Sheet1!$A:$A,0))/1000000000</f>
        <v>6.2472604159999996</v>
      </c>
      <c r="O72" s="32">
        <f>INDEX([1]Sheet1!O:O,MATCH($A72,[1]Sheet1!$A:$A,0))/1000000000</f>
        <v>8.3709385629999993</v>
      </c>
      <c r="P72" s="32">
        <f>INDEX([1]Sheet1!P:P,MATCH($A72,[1]Sheet1!$A:$A,0))/1000000000</f>
        <v>0.86874896099999999</v>
      </c>
      <c r="Q72" s="32">
        <f>INDEX([1]Sheet1!Q:Q,MATCH($A72,[1]Sheet1!$A:$A,0))/1000000000</f>
        <v>3.1882603820000002</v>
      </c>
      <c r="R72" s="32">
        <f>INDEX([1]Sheet1!R:R,MATCH($A72,[1]Sheet1!$A:$A,0))/1000000000</f>
        <v>2.003838719</v>
      </c>
      <c r="S72" s="32">
        <f>INDEX([1]Sheet1!S:S,MATCH($A72,[1]Sheet1!$A:$A,0))/1000000000</f>
        <v>2.214627058</v>
      </c>
      <c r="T72" s="32">
        <f>INDEX([1]Sheet1!T:T,MATCH($A72,[1]Sheet1!$A:$A,0))/1000000000</f>
        <v>2.3109157219999998</v>
      </c>
      <c r="U72" s="32">
        <f>INDEX([1]Sheet1!U:U,MATCH($A72,[1]Sheet1!$A:$A,0))/1000000000</f>
        <v>1.236607727</v>
      </c>
      <c r="V72" s="32">
        <f>INDEX([1]Sheet1!V:V,MATCH($A72,[1]Sheet1!$A:$A,0))/1000000000</f>
        <v>4.5773394280000002</v>
      </c>
      <c r="W72" s="133">
        <f>INDEX([1]Sheet1!W:W,MATCH($A72,[1]Sheet1!$A:$A,0))/1000000000</f>
        <v>18.211113432000001</v>
      </c>
      <c r="X72" s="32">
        <f t="shared" si="2"/>
        <v>0.79830832100000038</v>
      </c>
      <c r="Y72" s="32">
        <f t="shared" si="3"/>
        <v>2.7687294800000011</v>
      </c>
      <c r="Z72" s="32">
        <f t="shared" si="4"/>
        <v>2.8124389440000002</v>
      </c>
      <c r="AA72" s="32">
        <f t="shared" si="5"/>
        <v>9.1887339999999984E-2</v>
      </c>
      <c r="AB72" s="32">
        <f t="shared" si="6"/>
        <v>-0.37343758900000035</v>
      </c>
      <c r="AC72" s="32">
        <f t="shared" si="7"/>
        <v>-0.368083516</v>
      </c>
      <c r="AD72" s="32">
        <f t="shared" si="8"/>
        <v>-1.2347844560000001</v>
      </c>
      <c r="AE72" s="32">
        <f t="shared" si="9"/>
        <v>-1.2483722379999997</v>
      </c>
      <c r="AF72" s="32">
        <f t="shared" si="10"/>
        <v>0.27058374299999999</v>
      </c>
      <c r="AG72" s="32">
        <f t="shared" si="11"/>
        <v>-0.51141987899999997</v>
      </c>
      <c r="AH72" s="33">
        <f t="shared" si="12"/>
        <v>-1.4092335079999998</v>
      </c>
      <c r="AJ72" s="129">
        <f>INDEX([2]annual!B:B,MATCH($A72,[2]annual!$A:$A,0))</f>
        <v>5314</v>
      </c>
      <c r="AK72" s="129">
        <f>INDEX([2]annual!C:C,MATCH($A72,[2]annual!$A:$A,0))</f>
        <v>2984</v>
      </c>
      <c r="AL72" s="129">
        <f>INDEX([2]annual!D:D,MATCH($A72,[2]annual!$A:$A,0))</f>
        <v>3574</v>
      </c>
      <c r="AM72" s="129">
        <f>INDEX([2]annual!E:E,MATCH($A72,[2]annual!$A:$A,0))</f>
        <v>2483</v>
      </c>
      <c r="AN72" s="129">
        <f>INDEX([2]annual!F:F,MATCH($A72,[2]annual!$A:$A,0))</f>
        <v>19587</v>
      </c>
    </row>
    <row r="73" spans="1:40">
      <c r="A73" s="122">
        <f t="shared" si="0"/>
        <v>42064</v>
      </c>
      <c r="B73" s="31">
        <f>INDEX([1]Sheet1!B:B,MATCH($A73,[1]Sheet1!$A:$A,0))/1000000000</f>
        <v>48.915143950999997</v>
      </c>
      <c r="C73" s="32">
        <f>INDEX([1]Sheet1!C:C,MATCH($A73,[1]Sheet1!$A:$A,0))/1000000000</f>
        <v>8.6478352619999992</v>
      </c>
      <c r="D73" s="32">
        <f>INDEX([1]Sheet1!D:D,MATCH($A73,[1]Sheet1!$A:$A,0))/1000000000</f>
        <v>8.5811308260000008</v>
      </c>
      <c r="E73" s="32">
        <f>INDEX([1]Sheet1!E:E,MATCH($A73,[1]Sheet1!$A:$A,0))/1000000000</f>
        <v>0.87852795299999997</v>
      </c>
      <c r="F73" s="32">
        <f>INDEX([1]Sheet1!F:F,MATCH($A73,[1]Sheet1!$A:$A,0))/1000000000</f>
        <v>2.9550563759999999</v>
      </c>
      <c r="G73" s="32">
        <f>INDEX([1]Sheet1!G:G,MATCH($A73,[1]Sheet1!$A:$A,0))/1000000000</f>
        <v>1.732763702</v>
      </c>
      <c r="H73" s="32">
        <f>INDEX([1]Sheet1!H:H,MATCH($A73,[1]Sheet1!$A:$A,0))/1000000000</f>
        <v>0.99958661900000001</v>
      </c>
      <c r="I73" s="32">
        <f>INDEX([1]Sheet1!I:I,MATCH($A73,[1]Sheet1!$A:$A,0))/1000000000</f>
        <v>1.1404052099999999</v>
      </c>
      <c r="J73" s="32">
        <f>INDEX([1]Sheet1!J:J,MATCH($A73,[1]Sheet1!$A:$A,0))/1000000000</f>
        <v>1.525031163</v>
      </c>
      <c r="K73" s="32">
        <f>INDEX([1]Sheet1!K:K,MATCH($A73,[1]Sheet1!$A:$A,0))/1000000000</f>
        <v>5.1333883910000004</v>
      </c>
      <c r="L73" s="133">
        <f>INDEX([1]Sheet1!L:L,MATCH($A73,[1]Sheet1!$A:$A,0))/1000000000</f>
        <v>17.321418448999999</v>
      </c>
      <c r="M73" s="32">
        <f>INDEX([1]Sheet1!M:M,MATCH($A73,[1]Sheet1!$A:$A,0))/1000000000</f>
        <v>51.287206003999998</v>
      </c>
      <c r="N73" s="32">
        <f>INDEX([1]Sheet1!N:N,MATCH($A73,[1]Sheet1!$A:$A,0))/1000000000</f>
        <v>6.2818377349999999</v>
      </c>
      <c r="O73" s="32">
        <f>INDEX([1]Sheet1!O:O,MATCH($A73,[1]Sheet1!$A:$A,0))/1000000000</f>
        <v>9.0237410330000003</v>
      </c>
      <c r="P73" s="32">
        <f>INDEX([1]Sheet1!P:P,MATCH($A73,[1]Sheet1!$A:$A,0))/1000000000</f>
        <v>0.82942992199999999</v>
      </c>
      <c r="Q73" s="32">
        <f>INDEX([1]Sheet1!Q:Q,MATCH($A73,[1]Sheet1!$A:$A,0))/1000000000</f>
        <v>3.4177211770000002</v>
      </c>
      <c r="R73" s="32">
        <f>INDEX([1]Sheet1!R:R,MATCH($A73,[1]Sheet1!$A:$A,0))/1000000000</f>
        <v>2.1751873480000001</v>
      </c>
      <c r="S73" s="32">
        <f>INDEX([1]Sheet1!S:S,MATCH($A73,[1]Sheet1!$A:$A,0))/1000000000</f>
        <v>2.0675052840000001</v>
      </c>
      <c r="T73" s="32">
        <f>INDEX([1]Sheet1!T:T,MATCH($A73,[1]Sheet1!$A:$A,0))/1000000000</f>
        <v>1.7237598220000001</v>
      </c>
      <c r="U73" s="32">
        <f>INDEX([1]Sheet1!U:U,MATCH($A73,[1]Sheet1!$A:$A,0))/1000000000</f>
        <v>1.355642303</v>
      </c>
      <c r="V73" s="32">
        <f>INDEX([1]Sheet1!V:V,MATCH($A73,[1]Sheet1!$A:$A,0))/1000000000</f>
        <v>6.0823086999999996</v>
      </c>
      <c r="W73" s="133">
        <f>INDEX([1]Sheet1!W:W,MATCH($A73,[1]Sheet1!$A:$A,0))/1000000000</f>
        <v>18.330072680000001</v>
      </c>
      <c r="X73" s="32">
        <f t="shared" si="2"/>
        <v>-2.3720620530000005</v>
      </c>
      <c r="Y73" s="32">
        <f t="shared" si="3"/>
        <v>2.3659975269999993</v>
      </c>
      <c r="Z73" s="32">
        <f t="shared" si="4"/>
        <v>-0.44261020699999953</v>
      </c>
      <c r="AA73" s="32">
        <f t="shared" si="5"/>
        <v>4.9098030999999986E-2</v>
      </c>
      <c r="AB73" s="32">
        <f t="shared" si="6"/>
        <v>-0.46266480100000029</v>
      </c>
      <c r="AC73" s="32">
        <f t="shared" si="7"/>
        <v>-0.44242364600000017</v>
      </c>
      <c r="AD73" s="32">
        <f t="shared" si="8"/>
        <v>-1.0679186650000001</v>
      </c>
      <c r="AE73" s="32">
        <f t="shared" si="9"/>
        <v>-0.58335461200000016</v>
      </c>
      <c r="AF73" s="32">
        <f t="shared" si="10"/>
        <v>0.16938885999999997</v>
      </c>
      <c r="AG73" s="32">
        <f t="shared" si="11"/>
        <v>-0.94892030899999913</v>
      </c>
      <c r="AH73" s="33">
        <f t="shared" si="12"/>
        <v>-1.0086542310000013</v>
      </c>
      <c r="AJ73" s="129">
        <f>INDEX([2]annual!B:B,MATCH($A73,[2]annual!$A:$A,0))</f>
        <v>5283</v>
      </c>
      <c r="AK73" s="129">
        <f>INDEX([2]annual!C:C,MATCH($A73,[2]annual!$A:$A,0))</f>
        <v>3064</v>
      </c>
      <c r="AL73" s="129">
        <f>INDEX([2]annual!D:D,MATCH($A73,[2]annual!$A:$A,0))</f>
        <v>3356</v>
      </c>
      <c r="AM73" s="129">
        <f>INDEX([2]annual!E:E,MATCH($A73,[2]annual!$A:$A,0))</f>
        <v>2878</v>
      </c>
      <c r="AN73" s="129">
        <f>INDEX([2]annual!F:F,MATCH($A73,[2]annual!$A:$A,0))</f>
        <v>17795</v>
      </c>
    </row>
    <row r="74" spans="1:40">
      <c r="A74" s="122">
        <f>EDATE(A75,-12)</f>
        <v>42430</v>
      </c>
      <c r="B74" s="31">
        <f>INDEX([1]Sheet1!B:B,MATCH($A74,[1]Sheet1!$A:$A,0))/1000000000</f>
        <v>48.833243762999999</v>
      </c>
      <c r="C74" s="32">
        <f>INDEX([1]Sheet1!C:C,MATCH($A74,[1]Sheet1!$A:$A,0))/1000000000</f>
        <v>8.3677962449999992</v>
      </c>
      <c r="D74" s="32">
        <f>INDEX([1]Sheet1!D:D,MATCH($A74,[1]Sheet1!$A:$A,0))/1000000000</f>
        <v>8.736245984</v>
      </c>
      <c r="E74" s="32">
        <f>INDEX([1]Sheet1!E:E,MATCH($A74,[1]Sheet1!$A:$A,0))/1000000000</f>
        <v>0.808733865</v>
      </c>
      <c r="F74" s="32">
        <f>INDEX([1]Sheet1!F:F,MATCH($A74,[1]Sheet1!$A:$A,0))/1000000000</f>
        <v>2.9630605600000002</v>
      </c>
      <c r="G74" s="32">
        <f>INDEX([1]Sheet1!G:G,MATCH($A74,[1]Sheet1!$A:$A,0))/1000000000</f>
        <v>1.588694713</v>
      </c>
      <c r="H74" s="32">
        <f>INDEX([1]Sheet1!H:H,MATCH($A74,[1]Sheet1!$A:$A,0))/1000000000</f>
        <v>0.8913894</v>
      </c>
      <c r="I74" s="32">
        <f>INDEX([1]Sheet1!I:I,MATCH($A74,[1]Sheet1!$A:$A,0))/1000000000</f>
        <v>1.1551366679999999</v>
      </c>
      <c r="J74" s="32">
        <f>INDEX([1]Sheet1!J:J,MATCH($A74,[1]Sheet1!$A:$A,0))/1000000000</f>
        <v>1.646826208</v>
      </c>
      <c r="K74" s="32">
        <f>INDEX([1]Sheet1!K:K,MATCH($A74,[1]Sheet1!$A:$A,0))/1000000000</f>
        <v>5.6028718929999997</v>
      </c>
      <c r="L74" s="133">
        <f>INDEX([1]Sheet1!L:L,MATCH($A74,[1]Sheet1!$A:$A,0))/1000000000</f>
        <v>17.072488227000001</v>
      </c>
      <c r="M74" s="32">
        <f>INDEX([1]Sheet1!M:M,MATCH($A74,[1]Sheet1!$A:$A,0))/1000000000</f>
        <v>52.598641020000002</v>
      </c>
      <c r="N74" s="32">
        <f>INDEX([1]Sheet1!N:N,MATCH($A74,[1]Sheet1!$A:$A,0))/1000000000</f>
        <v>6.4494614879999999</v>
      </c>
      <c r="O74" s="32">
        <f>INDEX([1]Sheet1!O:O,MATCH($A74,[1]Sheet1!$A:$A,0))/1000000000</f>
        <v>10.460125366</v>
      </c>
      <c r="P74" s="32">
        <f>INDEX([1]Sheet1!P:P,MATCH($A74,[1]Sheet1!$A:$A,0))/1000000000</f>
        <v>0.848943538</v>
      </c>
      <c r="Q74" s="32">
        <f>INDEX([1]Sheet1!Q:Q,MATCH($A74,[1]Sheet1!$A:$A,0))/1000000000</f>
        <v>3.4570668520000001</v>
      </c>
      <c r="R74" s="32">
        <f>INDEX([1]Sheet1!R:R,MATCH($A74,[1]Sheet1!$A:$A,0))/1000000000</f>
        <v>1.9784719529999999</v>
      </c>
      <c r="S74" s="32">
        <f>INDEX([1]Sheet1!S:S,MATCH($A74,[1]Sheet1!$A:$A,0))/1000000000</f>
        <v>1.719074717</v>
      </c>
      <c r="T74" s="32">
        <f>INDEX([1]Sheet1!T:T,MATCH($A74,[1]Sheet1!$A:$A,0))/1000000000</f>
        <v>1.778547471</v>
      </c>
      <c r="U74" s="32">
        <f>INDEX([1]Sheet1!U:U,MATCH($A74,[1]Sheet1!$A:$A,0))/1000000000</f>
        <v>1.38150693</v>
      </c>
      <c r="V74" s="32">
        <f>INDEX([1]Sheet1!V:V,MATCH($A74,[1]Sheet1!$A:$A,0))/1000000000</f>
        <v>6.1561474519999999</v>
      </c>
      <c r="W74" s="133">
        <f>INDEX([1]Sheet1!W:W,MATCH($A74,[1]Sheet1!$A:$A,0))/1000000000</f>
        <v>18.369295253000001</v>
      </c>
      <c r="X74" s="32">
        <f t="shared" si="2"/>
        <v>-3.7653972570000036</v>
      </c>
      <c r="Y74" s="32">
        <f t="shared" si="3"/>
        <v>1.9183347569999993</v>
      </c>
      <c r="Z74" s="32">
        <f t="shared" si="4"/>
        <v>-1.7238793819999998</v>
      </c>
      <c r="AA74" s="32">
        <f t="shared" si="5"/>
        <v>-4.0209673000000001E-2</v>
      </c>
      <c r="AB74" s="32">
        <f t="shared" si="6"/>
        <v>-0.4940062919999999</v>
      </c>
      <c r="AC74" s="32">
        <f t="shared" si="7"/>
        <v>-0.38977723999999991</v>
      </c>
      <c r="AD74" s="32">
        <f t="shared" si="8"/>
        <v>-0.82768531700000003</v>
      </c>
      <c r="AE74" s="32">
        <f t="shared" si="9"/>
        <v>-0.62341080300000007</v>
      </c>
      <c r="AF74" s="32">
        <f t="shared" si="10"/>
        <v>0.26531927799999999</v>
      </c>
      <c r="AG74" s="32">
        <f t="shared" si="11"/>
        <v>-0.55327555900000025</v>
      </c>
      <c r="AH74" s="33">
        <f t="shared" si="12"/>
        <v>-1.2968070259999998</v>
      </c>
      <c r="AJ74" s="129">
        <f>INDEX([2]annual!B:B,MATCH($A74,[2]annual!$A:$A,0))</f>
        <v>5521</v>
      </c>
      <c r="AK74" s="129">
        <f>INDEX([2]annual!C:C,MATCH($A74,[2]annual!$A:$A,0))</f>
        <v>3026</v>
      </c>
      <c r="AL74" s="129">
        <f>INDEX([2]annual!D:D,MATCH($A74,[2]annual!$A:$A,0))</f>
        <v>3459</v>
      </c>
      <c r="AM74" s="129">
        <f>INDEX([2]annual!E:E,MATCH($A74,[2]annual!$A:$A,0))</f>
        <v>3066</v>
      </c>
      <c r="AN74" s="129">
        <f>INDEX([2]annual!F:F,MATCH($A74,[2]annual!$A:$A,0))</f>
        <v>19196</v>
      </c>
    </row>
    <row r="75" spans="1:40">
      <c r="A75" s="123">
        <v>42795</v>
      </c>
      <c r="B75" s="39">
        <f>INDEX([1]Sheet1!B:B,MATCH($A75,[1]Sheet1!$A:$A,0))/1000000000</f>
        <v>48.645422252000003</v>
      </c>
      <c r="C75" s="40">
        <f>INDEX([1]Sheet1!C:C,MATCH($A75,[1]Sheet1!$A:$A,0))/1000000000</f>
        <v>8.3153015139999997</v>
      </c>
      <c r="D75" s="40">
        <f>INDEX([1]Sheet1!D:D,MATCH($A75,[1]Sheet1!$A:$A,0))/1000000000</f>
        <v>9.8946138739999991</v>
      </c>
      <c r="E75" s="40">
        <f>INDEX([1]Sheet1!E:E,MATCH($A75,[1]Sheet1!$A:$A,0))/1000000000</f>
        <v>0.86112568700000003</v>
      </c>
      <c r="F75" s="40">
        <f>INDEX([1]Sheet1!F:F,MATCH($A75,[1]Sheet1!$A:$A,0))/1000000000</f>
        <v>2.9672841459999999</v>
      </c>
      <c r="G75" s="40">
        <f>INDEX([1]Sheet1!G:G,MATCH($A75,[1]Sheet1!$A:$A,0))/1000000000</f>
        <v>1.4322159590000001</v>
      </c>
      <c r="H75" s="40">
        <f>INDEX([1]Sheet1!H:H,MATCH($A75,[1]Sheet1!$A:$A,0))/1000000000</f>
        <v>0.85066994100000004</v>
      </c>
      <c r="I75" s="40">
        <f>INDEX([1]Sheet1!I:I,MATCH($A75,[1]Sheet1!$A:$A,0))/1000000000</f>
        <v>0.86964823800000002</v>
      </c>
      <c r="J75" s="40">
        <f>INDEX([1]Sheet1!J:J,MATCH($A75,[1]Sheet1!$A:$A,0))/1000000000</f>
        <v>1.404349759</v>
      </c>
      <c r="K75" s="40">
        <f>INDEX([1]Sheet1!K:K,MATCH($A75,[1]Sheet1!$A:$A,0))/1000000000</f>
        <v>5.2143640119999999</v>
      </c>
      <c r="L75" s="134">
        <f>INDEX([1]Sheet1!L:L,MATCH($A75,[1]Sheet1!$A:$A,0))/1000000000</f>
        <v>16.835849121999999</v>
      </c>
      <c r="M75" s="40">
        <f>INDEX([1]Sheet1!M:M,MATCH($A75,[1]Sheet1!$A:$A,0))/1000000000</f>
        <v>52.410194554999997</v>
      </c>
      <c r="N75" s="40">
        <f>INDEX([1]Sheet1!N:N,MATCH($A75,[1]Sheet1!$A:$A,0))/1000000000</f>
        <v>6.4533125179999997</v>
      </c>
      <c r="O75" s="40">
        <f>INDEX([1]Sheet1!O:O,MATCH($A75,[1]Sheet1!$A:$A,0))/1000000000</f>
        <v>10.310454228999999</v>
      </c>
      <c r="P75" s="40">
        <f>INDEX([1]Sheet1!P:P,MATCH($A75,[1]Sheet1!$A:$A,0))/1000000000</f>
        <v>0.72145007800000005</v>
      </c>
      <c r="Q75" s="40">
        <f>INDEX([1]Sheet1!Q:Q,MATCH($A75,[1]Sheet1!$A:$A,0))/1000000000</f>
        <v>3.8522385130000001</v>
      </c>
      <c r="R75" s="40">
        <f>INDEX([1]Sheet1!R:R,MATCH($A75,[1]Sheet1!$A:$A,0))/1000000000</f>
        <v>2.158000774</v>
      </c>
      <c r="S75" s="40">
        <f>INDEX([1]Sheet1!S:S,MATCH($A75,[1]Sheet1!$A:$A,0))/1000000000</f>
        <v>1.3402443719999999</v>
      </c>
      <c r="T75" s="40">
        <f>INDEX([1]Sheet1!T:T,MATCH($A75,[1]Sheet1!$A:$A,0))/1000000000</f>
        <v>1.6013966100000001</v>
      </c>
      <c r="U75" s="40">
        <f>INDEX([1]Sheet1!U:U,MATCH($A75,[1]Sheet1!$A:$A,0))/1000000000</f>
        <v>1.4860842080000001</v>
      </c>
      <c r="V75" s="40">
        <f>INDEX([1]Sheet1!V:V,MATCH($A75,[1]Sheet1!$A:$A,0))/1000000000</f>
        <v>5.9137429030000002</v>
      </c>
      <c r="W75" s="134">
        <f>INDEX([1]Sheet1!W:W,MATCH($A75,[1]Sheet1!$A:$A,0))/1000000000</f>
        <v>18.573270350000001</v>
      </c>
      <c r="X75" s="40">
        <f>B75-M75</f>
        <v>-3.7647723029999938</v>
      </c>
      <c r="Y75" s="40">
        <f t="shared" si="3"/>
        <v>1.861988996</v>
      </c>
      <c r="Z75" s="40">
        <f t="shared" si="4"/>
        <v>-0.41584035500000027</v>
      </c>
      <c r="AA75" s="40">
        <f t="shared" si="5"/>
        <v>0.13967560899999998</v>
      </c>
      <c r="AB75" s="40">
        <f t="shared" si="6"/>
        <v>-0.88495436700000019</v>
      </c>
      <c r="AC75" s="40">
        <f t="shared" si="7"/>
        <v>-0.72578481499999992</v>
      </c>
      <c r="AD75" s="40">
        <f t="shared" si="8"/>
        <v>-0.48957443099999987</v>
      </c>
      <c r="AE75" s="40">
        <f t="shared" si="9"/>
        <v>-0.73174837200000009</v>
      </c>
      <c r="AF75" s="40">
        <f t="shared" si="10"/>
        <v>-8.1734449000000042E-2</v>
      </c>
      <c r="AG75" s="40">
        <f t="shared" si="11"/>
        <v>-0.69937889100000028</v>
      </c>
      <c r="AH75" s="41">
        <f t="shared" si="12"/>
        <v>-1.7374212280000023</v>
      </c>
      <c r="AJ75" s="129" t="e">
        <f>INDEX([2]annual!B:B,MATCH($A75,[2]annual!$A:$A,0))</f>
        <v>#N/A</v>
      </c>
      <c r="AK75" s="129" t="e">
        <f>INDEX([2]annual!C:C,MATCH($A75,[2]annual!$A:$A,0))</f>
        <v>#N/A</v>
      </c>
      <c r="AL75" s="129" t="e">
        <f>INDEX([2]annual!D:D,MATCH($A75,[2]annual!$A:$A,0))</f>
        <v>#N/A</v>
      </c>
      <c r="AM75" s="129" t="e">
        <f>INDEX([2]annual!E:E,MATCH($A75,[2]annual!$A:$A,0))</f>
        <v>#N/A</v>
      </c>
      <c r="AN75" s="129" t="e">
        <f>INDEX([2]annual!F:F,MATCH($A75,[2]annual!$A:$A,0))</f>
        <v>#N/A</v>
      </c>
    </row>
    <row r="76" spans="1:40">
      <c r="C76" s="48"/>
      <c r="D76" s="48"/>
    </row>
    <row r="79" spans="1:40">
      <c r="B79" s="92"/>
      <c r="C79" s="124">
        <f>C75/$B$75</f>
        <v>0.17093697883685499</v>
      </c>
      <c r="D79" s="124">
        <f>D75/$B$75</f>
        <v>0.20340277493620057</v>
      </c>
      <c r="E79" s="92"/>
      <c r="F79" s="92"/>
      <c r="G79" s="92"/>
      <c r="N79" s="124">
        <f>N75/$B$75</f>
        <v>0.13266022205685918</v>
      </c>
      <c r="O79" s="124">
        <f>O75/$B$75</f>
        <v>0.21195117138850814</v>
      </c>
    </row>
    <row r="80" spans="1:40">
      <c r="B80" s="110"/>
      <c r="C80" s="110"/>
    </row>
  </sheetData>
  <mergeCells count="3">
    <mergeCell ref="B51:L51"/>
    <mergeCell ref="M51:W51"/>
    <mergeCell ref="X51:AH51"/>
  </mergeCells>
  <phoneticPr fontId="17" type="noConversion"/>
  <pageMargins left="0.7" right="0.7" top="0.75" bottom="0.75" header="0.3" footer="0.3"/>
  <pageSetup paperSize="9"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Q85"/>
  <sheetViews>
    <sheetView showGridLines="0" zoomScale="60" zoomScaleNormal="60" zoomScalePageLayoutView="55" workbookViewId="0">
      <selection activeCell="A75" sqref="A75"/>
    </sheetView>
  </sheetViews>
  <sheetFormatPr defaultColWidth="8.75" defaultRowHeight="12.75"/>
  <cols>
    <col min="1" max="1" width="35.25" customWidth="1"/>
    <col min="2" max="5" width="13.375" customWidth="1"/>
    <col min="6" max="6" width="14.375" customWidth="1"/>
    <col min="7" max="10" width="13.375" customWidth="1"/>
    <col min="11" max="11" width="16.125" customWidth="1"/>
    <col min="12" max="12" width="13.375" customWidth="1"/>
    <col min="13" max="15" width="8.875" bestFit="1" customWidth="1"/>
    <col min="16" max="16" width="12.875" bestFit="1" customWidth="1"/>
    <col min="17" max="17" width="16.125" customWidth="1"/>
    <col min="18" max="18" width="13.375" bestFit="1" customWidth="1"/>
    <col min="19" max="19" width="12.875" bestFit="1" customWidth="1"/>
  </cols>
  <sheetData>
    <row r="1" spans="1:6" s="1" customFormat="1" ht="21" thickBot="1">
      <c r="A1" s="1" t="s">
        <v>272</v>
      </c>
      <c r="F1" s="9"/>
    </row>
    <row r="2" spans="1:6" ht="13.5" thickTop="1">
      <c r="A2" s="8" t="s">
        <v>23</v>
      </c>
      <c r="F2" s="7"/>
    </row>
    <row r="50" spans="1:17">
      <c r="C50" s="90"/>
    </row>
    <row r="54" spans="1:17" s="35" customFormat="1" ht="19.5">
      <c r="A54" s="34" t="s">
        <v>87</v>
      </c>
    </row>
    <row r="55" spans="1:17" s="35" customFormat="1" ht="19.5">
      <c r="A55" s="35" t="s">
        <v>271</v>
      </c>
      <c r="K55" s="118"/>
      <c r="L55" s="118" t="s">
        <v>270</v>
      </c>
      <c r="M55" s="118"/>
      <c r="N55" s="118"/>
    </row>
    <row r="56" spans="1:17" s="35" customFormat="1" ht="19.5">
      <c r="A56" s="36" t="s">
        <v>60</v>
      </c>
    </row>
    <row r="57" spans="1:17">
      <c r="C57">
        <v>1</v>
      </c>
      <c r="D57">
        <v>2</v>
      </c>
      <c r="E57">
        <v>3</v>
      </c>
      <c r="F57">
        <v>4</v>
      </c>
      <c r="G57">
        <v>5</v>
      </c>
      <c r="H57">
        <v>6</v>
      </c>
      <c r="I57">
        <v>7</v>
      </c>
      <c r="J57">
        <v>8</v>
      </c>
      <c r="K57">
        <v>9</v>
      </c>
      <c r="L57">
        <v>10</v>
      </c>
      <c r="M57">
        <v>11</v>
      </c>
    </row>
    <row r="58" spans="1:17" s="86" customFormat="1" ht="122.25" customHeight="1">
      <c r="A58" s="84" t="s">
        <v>89</v>
      </c>
      <c r="B58" s="85" t="s">
        <v>10</v>
      </c>
      <c r="C58" s="85" t="s">
        <v>193</v>
      </c>
      <c r="D58" s="85" t="s">
        <v>194</v>
      </c>
      <c r="E58" s="85" t="s">
        <v>195</v>
      </c>
      <c r="F58" s="85" t="s">
        <v>196</v>
      </c>
      <c r="G58" s="85" t="s">
        <v>197</v>
      </c>
      <c r="H58" s="85" t="s">
        <v>199</v>
      </c>
      <c r="I58" s="85" t="s">
        <v>200</v>
      </c>
      <c r="J58" s="85" t="s">
        <v>202</v>
      </c>
      <c r="K58" s="85" t="s">
        <v>201</v>
      </c>
      <c r="L58" s="85" t="s">
        <v>198</v>
      </c>
      <c r="M58" s="85" t="s">
        <v>203</v>
      </c>
      <c r="N58" s="85"/>
      <c r="O58" s="85"/>
      <c r="P58" s="85"/>
      <c r="Q58" s="85"/>
    </row>
    <row r="59" spans="1:17" s="37" customFormat="1" ht="78">
      <c r="A59" s="37" t="s">
        <v>90</v>
      </c>
      <c r="B59" s="86" t="s">
        <v>10</v>
      </c>
      <c r="C59" s="86" t="s">
        <v>6</v>
      </c>
      <c r="D59" s="86" t="s">
        <v>61</v>
      </c>
      <c r="E59" s="86" t="s">
        <v>86</v>
      </c>
      <c r="F59" s="86" t="s">
        <v>154</v>
      </c>
      <c r="G59" s="86" t="s">
        <v>8</v>
      </c>
      <c r="H59" s="86" t="s">
        <v>157</v>
      </c>
      <c r="I59" s="86" t="s">
        <v>7</v>
      </c>
      <c r="J59" s="86" t="s">
        <v>158</v>
      </c>
      <c r="K59" s="86" t="s">
        <v>155</v>
      </c>
      <c r="L59" s="86" t="s">
        <v>159</v>
      </c>
      <c r="M59" s="86" t="s">
        <v>156</v>
      </c>
      <c r="O59" s="86"/>
      <c r="Q59" s="37" t="s">
        <v>269</v>
      </c>
    </row>
    <row r="60" spans="1:17" s="35" customFormat="1" ht="19.5">
      <c r="A60" s="34" t="s">
        <v>10</v>
      </c>
      <c r="B60" s="113">
        <f>+[3]Sheet1!HI270</f>
        <v>6.1313490840000009</v>
      </c>
      <c r="C60" s="113">
        <f>+[3]Sheet1!HJ270</f>
        <v>3.1712107070000002</v>
      </c>
      <c r="D60" s="113">
        <f>+[3]Sheet1!HK270</f>
        <v>0.4968338289999995</v>
      </c>
      <c r="E60" s="113">
        <f>+[3]Sheet1!HL270</f>
        <v>1.9243267449999992</v>
      </c>
      <c r="F60" s="113">
        <f>+[3]Sheet1!HM270</f>
        <v>1.2154082119999998</v>
      </c>
      <c r="G60" s="113">
        <f>+[3]Sheet1!HN270</f>
        <v>0.69822179799999984</v>
      </c>
      <c r="H60" s="113">
        <f>+[3]Sheet1!HO270</f>
        <v>-6.9499562000000029E-2</v>
      </c>
      <c r="I60" s="113">
        <f>+[3]Sheet1!HP270</f>
        <v>0.26969163400000001</v>
      </c>
      <c r="J60" s="113">
        <f>+[3]Sheet1!HQ270</f>
        <v>-0.22901217999999998</v>
      </c>
      <c r="K60" s="113">
        <f>+[3]Sheet1!HR270</f>
        <v>-0.12856972400000002</v>
      </c>
      <c r="L60" s="113">
        <f>+[3]Sheet1!HS270</f>
        <v>-0.19981846499999997</v>
      </c>
      <c r="M60" s="113">
        <f>+[3]Sheet1!HT270</f>
        <v>-2.3022340170000004</v>
      </c>
      <c r="N60" s="113"/>
      <c r="O60" s="113"/>
      <c r="P60" s="113"/>
      <c r="Q60" s="113">
        <f>+[3]Sheet1!HV270</f>
        <v>47.320234409999998</v>
      </c>
    </row>
    <row r="61" spans="1:17" s="35" customFormat="1" ht="19.5">
      <c r="A61" s="219" t="str">
        <f>+[3]Sheet1!HH271</f>
        <v>China, People's Republic of</v>
      </c>
      <c r="B61" s="38">
        <f>+[3]Sheet1!HI271</f>
        <v>7.0030299029999998</v>
      </c>
      <c r="C61" s="38">
        <f>+[3]Sheet1!HJ271</f>
        <v>2.2945742450000002</v>
      </c>
      <c r="D61" s="38">
        <f>+[3]Sheet1!HK271</f>
        <v>1.0633949549999999</v>
      </c>
      <c r="E61" s="38">
        <f>+[3]Sheet1!HL271</f>
        <v>1.5568256709999999</v>
      </c>
      <c r="F61" s="38">
        <f>+[3]Sheet1!HM271</f>
        <v>0.43575741099999998</v>
      </c>
      <c r="G61" s="38">
        <f>+[3]Sheet1!HN271</f>
        <v>3.9511813999999999E-2</v>
      </c>
      <c r="H61" s="38">
        <f>+[3]Sheet1!HO271</f>
        <v>0.112331079</v>
      </c>
      <c r="I61" s="38">
        <f>+[3]Sheet1!HP271</f>
        <v>0.39209011799999999</v>
      </c>
      <c r="J61" s="38">
        <f>+[3]Sheet1!HQ271</f>
        <v>4.4392839000000003E-2</v>
      </c>
      <c r="K61" s="38">
        <f>+[3]Sheet1!HR271</f>
        <v>-1.2717900000000001E-2</v>
      </c>
      <c r="L61" s="38">
        <f>+[3]Sheet1!HS271</f>
        <v>5.6616790000000002E-3</v>
      </c>
      <c r="M61" s="38">
        <f>+[3]Sheet1!HT271</f>
        <v>-8.8160429999999998E-2</v>
      </c>
      <c r="N61" s="38"/>
      <c r="O61" s="38"/>
      <c r="P61" s="38"/>
      <c r="Q61" s="38">
        <f>+[3]Sheet1!HV271</f>
        <v>10.0688511</v>
      </c>
    </row>
    <row r="62" spans="1:17" s="35" customFormat="1" ht="19.5">
      <c r="A62" s="219" t="str">
        <f>+[3]Sheet1!HH272</f>
        <v>Australia</v>
      </c>
      <c r="B62" s="38">
        <f>+[3]Sheet1!HI272</f>
        <v>-1.3557983419999999</v>
      </c>
      <c r="C62" s="38">
        <f>+[3]Sheet1!HJ272</f>
        <v>0.16043706699999999</v>
      </c>
      <c r="D62" s="38">
        <f>+[3]Sheet1!HK272</f>
        <v>3.2147783999999999E-2</v>
      </c>
      <c r="E62" s="38">
        <f>+[3]Sheet1!HL272</f>
        <v>-4.1027800000000003E-3</v>
      </c>
      <c r="F62" s="38">
        <f>+[3]Sheet1!HM272</f>
        <v>0.13558510600000001</v>
      </c>
      <c r="G62" s="38">
        <f>+[3]Sheet1!HN272</f>
        <v>4.6391608000000001E-2</v>
      </c>
      <c r="H62" s="38">
        <f>+[3]Sheet1!HO272</f>
        <v>-9.5305689999999992E-3</v>
      </c>
      <c r="I62" s="38">
        <f>+[3]Sheet1!HP272</f>
        <v>-1.17935E-3</v>
      </c>
      <c r="J62" s="38">
        <f>+[3]Sheet1!HQ272</f>
        <v>-5.0220116000000002E-2</v>
      </c>
      <c r="K62" s="38">
        <f>+[3]Sheet1!HR272</f>
        <v>-0.17918666699999999</v>
      </c>
      <c r="L62" s="38">
        <f>+[3]Sheet1!HS272</f>
        <v>-0.13839564900000001</v>
      </c>
      <c r="M62" s="38">
        <f>+[3]Sheet1!HT272</f>
        <v>-1.379232043</v>
      </c>
      <c r="N62" s="38"/>
      <c r="O62" s="38"/>
      <c r="P62" s="38"/>
      <c r="Q62" s="38">
        <f>+[3]Sheet1!HV272</f>
        <v>7.5151607470000004</v>
      </c>
    </row>
    <row r="63" spans="1:17" s="35" customFormat="1" ht="19.5">
      <c r="A63" s="219" t="str">
        <f>+[3]Sheet1!HH273</f>
        <v>United States of America</v>
      </c>
      <c r="B63" s="38">
        <f>+[3]Sheet1!HI273</f>
        <v>0.41561836600000002</v>
      </c>
      <c r="C63" s="38">
        <f>+[3]Sheet1!HJ273</f>
        <v>-0.15644155200000001</v>
      </c>
      <c r="D63" s="38">
        <f>+[3]Sheet1!HK273</f>
        <v>0.367563694</v>
      </c>
      <c r="E63" s="38">
        <f>+[3]Sheet1!HL273</f>
        <v>2.4844436000000001E-2</v>
      </c>
      <c r="F63" s="38">
        <f>+[3]Sheet1!HM273</f>
        <v>6.7461937999999999E-2</v>
      </c>
      <c r="G63" s="38">
        <f>+[3]Sheet1!HN273</f>
        <v>0.30545007200000002</v>
      </c>
      <c r="H63" s="38">
        <f>+[3]Sheet1!HO273</f>
        <v>-0.13607414900000001</v>
      </c>
      <c r="I63" s="38">
        <f>+[3]Sheet1!HP273</f>
        <v>1.8309994E-2</v>
      </c>
      <c r="J63" s="38">
        <f>+[3]Sheet1!HQ273</f>
        <v>-4.5275070000000001E-2</v>
      </c>
      <c r="K63" s="38">
        <f>+[3]Sheet1!HR273</f>
        <v>8.6310840999999999E-2</v>
      </c>
      <c r="L63" s="38">
        <f>+[3]Sheet1!HS273</f>
        <v>3.7163266E-2</v>
      </c>
      <c r="M63" s="38">
        <f>+[3]Sheet1!HT273</f>
        <v>-0.10218076800000001</v>
      </c>
      <c r="N63" s="38"/>
      <c r="O63" s="38"/>
      <c r="P63" s="38"/>
      <c r="Q63" s="38">
        <f>+[3]Sheet1!HV273</f>
        <v>5.0266713489999999</v>
      </c>
    </row>
    <row r="64" spans="1:17" s="35" customFormat="1" ht="19.5">
      <c r="A64" s="219" t="str">
        <f>+[3]Sheet1!HH274</f>
        <v>Japan</v>
      </c>
      <c r="B64" s="38">
        <f>+[3]Sheet1!HI274</f>
        <v>-0.55305163400000001</v>
      </c>
      <c r="C64" s="38">
        <f>+[3]Sheet1!HJ274</f>
        <v>-1.6756156000000001E-2</v>
      </c>
      <c r="D64" s="38">
        <f>+[3]Sheet1!HK274</f>
        <v>-3.4610333E-2</v>
      </c>
      <c r="E64" s="38">
        <f>+[3]Sheet1!HL274</f>
        <v>-4.7568336000000003E-2</v>
      </c>
      <c r="F64" s="38">
        <f>+[3]Sheet1!HM274</f>
        <v>0.16788076900000001</v>
      </c>
      <c r="G64" s="38">
        <f>+[3]Sheet1!HN274</f>
        <v>8.2607819999999995E-3</v>
      </c>
      <c r="H64" s="38">
        <f>+[3]Sheet1!HO274</f>
        <v>-7.4791904000000006E-2</v>
      </c>
      <c r="I64" s="38">
        <f>+[3]Sheet1!HP274</f>
        <v>-3.0336834E-2</v>
      </c>
      <c r="J64" s="38">
        <f>+[3]Sheet1!HQ274</f>
        <v>-0.13368299</v>
      </c>
      <c r="K64" s="38">
        <f>+[3]Sheet1!HR274</f>
        <v>-8.0234850000000003E-3</v>
      </c>
      <c r="L64" s="38">
        <f>+[3]Sheet1!HS274</f>
        <v>5.0693724000000003E-2</v>
      </c>
      <c r="M64" s="38">
        <f>+[3]Sheet1!HT274</f>
        <v>-0.22124632999999999</v>
      </c>
      <c r="N64" s="38"/>
      <c r="O64" s="38"/>
      <c r="P64" s="38"/>
      <c r="Q64" s="38">
        <f>+[3]Sheet1!HV274</f>
        <v>2.9817391190000002</v>
      </c>
    </row>
    <row r="65" spans="1:17" s="35" customFormat="1" ht="19.5">
      <c r="A65" s="219" t="str">
        <f>+[3]Sheet1!HH275</f>
        <v>Korea, Republic of</v>
      </c>
      <c r="B65" s="38">
        <f>+[3]Sheet1!HI275</f>
        <v>0.20582598799999999</v>
      </c>
      <c r="C65" s="38">
        <f>+[3]Sheet1!HJ275</f>
        <v>3.8125239999999998E-2</v>
      </c>
      <c r="D65" s="38">
        <f>+[3]Sheet1!HK275</f>
        <v>2.454211E-3</v>
      </c>
      <c r="E65" s="38">
        <f>+[3]Sheet1!HL275</f>
        <v>0.12571125499999999</v>
      </c>
      <c r="F65" s="38">
        <f>+[3]Sheet1!HM275</f>
        <v>1.2596005E-2</v>
      </c>
      <c r="G65" s="38">
        <f>+[3]Sheet1!HN275</f>
        <v>-2.4619070000000002E-3</v>
      </c>
      <c r="H65" s="38">
        <f>+[3]Sheet1!HO275</f>
        <v>-9.8236759999999999E-3</v>
      </c>
      <c r="I65" s="38">
        <f>+[3]Sheet1!HP275</f>
        <v>-4.5064459999999999E-3</v>
      </c>
      <c r="J65" s="38">
        <f>+[3]Sheet1!HQ275</f>
        <v>4.1334390999999998E-2</v>
      </c>
      <c r="K65" s="38">
        <f>+[3]Sheet1!HR275</f>
        <v>4.7622773E-2</v>
      </c>
      <c r="L65" s="38">
        <f>+[3]Sheet1!HS275</f>
        <v>-9.405966E-3</v>
      </c>
      <c r="M65" s="38">
        <f>+[3]Sheet1!HT275</f>
        <v>1.6829917E-2</v>
      </c>
      <c r="N65" s="38"/>
      <c r="O65" s="38"/>
      <c r="P65" s="38"/>
      <c r="Q65" s="38">
        <f>+[3]Sheet1!HV275</f>
        <v>1.4490165189999999</v>
      </c>
    </row>
    <row r="66" spans="1:17" s="35" customFormat="1" ht="19.5">
      <c r="A66" s="219" t="str">
        <f>+[3]Sheet1!HH276</f>
        <v>United Kingdom</v>
      </c>
      <c r="B66" s="38">
        <f>+[3]Sheet1!HI276</f>
        <v>-0.37999535899999998</v>
      </c>
      <c r="C66" s="38">
        <f>+[3]Sheet1!HJ276</f>
        <v>-2.3842439E-2</v>
      </c>
      <c r="D66" s="38">
        <f>+[3]Sheet1!HK276</f>
        <v>-0.33702708399999998</v>
      </c>
      <c r="E66" s="38">
        <f>+[3]Sheet1!HL276</f>
        <v>-6.1229999999999995E-5</v>
      </c>
      <c r="F66" s="38">
        <f>+[3]Sheet1!HM276</f>
        <v>2.9828395000000001E-2</v>
      </c>
      <c r="G66" s="38">
        <f>+[3]Sheet1!HN276</f>
        <v>0.113065555</v>
      </c>
      <c r="H66" s="38">
        <f>+[3]Sheet1!HO276</f>
        <v>-1.689568E-3</v>
      </c>
      <c r="I66" s="38">
        <f>+[3]Sheet1!HP276</f>
        <v>-4.9096610000000001E-3</v>
      </c>
      <c r="J66" s="38">
        <f>+[3]Sheet1!HQ276</f>
        <v>-4.9539094999999998E-2</v>
      </c>
      <c r="K66" s="38">
        <f>+[3]Sheet1!HR276</f>
        <v>-3.1689994999999999E-2</v>
      </c>
      <c r="L66" s="38">
        <f>+[3]Sheet1!HS276</f>
        <v>-1.4091566999999999E-2</v>
      </c>
      <c r="M66" s="38">
        <f>+[3]Sheet1!HT276</f>
        <v>1.75005E-4</v>
      </c>
      <c r="N66" s="38"/>
      <c r="O66" s="38"/>
      <c r="P66" s="38"/>
      <c r="Q66" s="38">
        <f>+[3]Sheet1!HV276</f>
        <v>1.342287901</v>
      </c>
    </row>
    <row r="67" spans="1:17" s="35" customFormat="1" ht="19.5">
      <c r="A67" s="219" t="str">
        <f>+[3]Sheet1!HH277</f>
        <v>Taiwan</v>
      </c>
      <c r="B67" s="38">
        <f>+[3]Sheet1!HI277</f>
        <v>0.31660004400000002</v>
      </c>
      <c r="C67" s="38">
        <f>+[3]Sheet1!HJ277</f>
        <v>0.111789108</v>
      </c>
      <c r="D67" s="38">
        <f>+[3]Sheet1!HK277</f>
        <v>7.1036267E-2</v>
      </c>
      <c r="E67" s="38">
        <f>+[3]Sheet1!HL277</f>
        <v>2.1592144000000001E-2</v>
      </c>
      <c r="F67" s="38">
        <f>+[3]Sheet1!HM277</f>
        <v>0.15119244500000001</v>
      </c>
      <c r="G67" s="38">
        <f>+[3]Sheet1!HN277</f>
        <v>5.4943799999999997E-4</v>
      </c>
      <c r="H67" s="38">
        <f>+[3]Sheet1!HO277</f>
        <v>-1.415E-6</v>
      </c>
      <c r="I67" s="38">
        <f>+[3]Sheet1!HP277</f>
        <v>4.267514E-3</v>
      </c>
      <c r="J67" s="38">
        <f>+[3]Sheet1!HQ277</f>
        <v>-1.387159E-3</v>
      </c>
      <c r="K67" s="38">
        <f>+[3]Sheet1!HR277</f>
        <v>-1.5868307000000002E-2</v>
      </c>
      <c r="L67" s="38">
        <f>+[3]Sheet1!HS277</f>
        <v>1.0664870000000001E-3</v>
      </c>
      <c r="M67" s="38">
        <f>+[3]Sheet1!HT277</f>
        <v>-2.8564E-5</v>
      </c>
      <c r="N67" s="38"/>
      <c r="O67" s="38"/>
      <c r="P67" s="38"/>
      <c r="Q67" s="38">
        <f>+[3]Sheet1!HV277</f>
        <v>1.077543734</v>
      </c>
    </row>
    <row r="68" spans="1:17" s="35" customFormat="1" ht="19.5">
      <c r="A68" s="219" t="str">
        <f>+[3]Sheet1!HH278</f>
        <v>Thailand</v>
      </c>
      <c r="B68" s="38">
        <f>+[3]Sheet1!HI278</f>
        <v>0.23595348999999999</v>
      </c>
      <c r="C68" s="38">
        <f>+[3]Sheet1!HJ278</f>
        <v>9.3840673999999999E-2</v>
      </c>
      <c r="D68" s="38">
        <f>+[3]Sheet1!HK278</f>
        <v>1.0461602E-2</v>
      </c>
      <c r="E68" s="38">
        <f>+[3]Sheet1!HL278</f>
        <v>1.5124334E-2</v>
      </c>
      <c r="F68" s="38">
        <f>+[3]Sheet1!HM278</f>
        <v>6.3730997999999997E-2</v>
      </c>
      <c r="G68" s="38">
        <f>+[3]Sheet1!HN278</f>
        <v>2.5545889999999999E-3</v>
      </c>
      <c r="H68" s="38">
        <f>+[3]Sheet1!HO278</f>
        <v>1.5905821000000001E-2</v>
      </c>
      <c r="I68" s="38">
        <f>+[3]Sheet1!HP278</f>
        <v>1.6433091E-2</v>
      </c>
      <c r="J68" s="38">
        <f>+[3]Sheet1!HQ278</f>
        <v>3.9480469999999997E-3</v>
      </c>
      <c r="K68" s="38">
        <f>+[3]Sheet1!HR278</f>
        <v>3.2320840000000001E-3</v>
      </c>
      <c r="L68" s="38">
        <f>+[3]Sheet1!HS278</f>
        <v>-2.7290056E-2</v>
      </c>
      <c r="M68" s="38">
        <f>+[3]Sheet1!HT278</f>
        <v>-5.3174706000000002E-2</v>
      </c>
      <c r="N68" s="38"/>
      <c r="O68" s="38"/>
      <c r="P68" s="38"/>
      <c r="Q68" s="38">
        <f>+[3]Sheet1!HV278</f>
        <v>0.88919286200000003</v>
      </c>
    </row>
    <row r="69" spans="1:17" s="35" customFormat="1" ht="19.5">
      <c r="A69" s="219" t="str">
        <f>+[3]Sheet1!HH279</f>
        <v>Indonesia</v>
      </c>
      <c r="B69" s="38">
        <f>+[3]Sheet1!HI279</f>
        <v>-0.14323828999999999</v>
      </c>
      <c r="C69" s="38">
        <f>+[3]Sheet1!HJ279</f>
        <v>-6.1460925E-2</v>
      </c>
      <c r="D69" s="38">
        <f>+[3]Sheet1!HK279</f>
        <v>-4.7654330000000002E-2</v>
      </c>
      <c r="E69" s="38">
        <f>+[3]Sheet1!HL279</f>
        <v>1.3936792999999999E-2</v>
      </c>
      <c r="F69" s="38">
        <f>+[3]Sheet1!HM279</f>
        <v>2.5466579999999999E-2</v>
      </c>
      <c r="G69" s="38">
        <f>+[3]Sheet1!HN279</f>
        <v>1.0470639999999999E-3</v>
      </c>
      <c r="H69" s="38">
        <f>+[3]Sheet1!HO279</f>
        <v>3.9192869999999996E-3</v>
      </c>
      <c r="I69" s="38">
        <f>+[3]Sheet1!HP279</f>
        <v>1.9388000000000001E-4</v>
      </c>
      <c r="J69" s="38">
        <f>+[3]Sheet1!HQ279</f>
        <v>7.1952789999999997E-3</v>
      </c>
      <c r="K69" s="38">
        <f>+[3]Sheet1!HR279</f>
        <v>1.004202E-3</v>
      </c>
      <c r="L69" s="38">
        <f>+[3]Sheet1!HS279</f>
        <v>2.554471E-3</v>
      </c>
      <c r="M69" s="38">
        <f>+[3]Sheet1!HT279</f>
        <v>-2.1578711E-2</v>
      </c>
      <c r="N69" s="38"/>
      <c r="O69" s="38"/>
      <c r="P69" s="38"/>
      <c r="Q69" s="38">
        <f>+[3]Sheet1!HV279</f>
        <v>0.87928543999999997</v>
      </c>
    </row>
    <row r="70" spans="1:17" s="35" customFormat="1" ht="19.5">
      <c r="A70" s="219" t="str">
        <f>+[3]Sheet1!HH280</f>
        <v>Singapore</v>
      </c>
      <c r="B70" s="38">
        <f>+[3]Sheet1!HI280</f>
        <v>0.16253867299999999</v>
      </c>
      <c r="C70" s="38">
        <f>+[3]Sheet1!HJ280</f>
        <v>1.4782399E-2</v>
      </c>
      <c r="D70" s="38">
        <f>+[3]Sheet1!HK280</f>
        <v>-3.6459970000000002E-3</v>
      </c>
      <c r="E70" s="38">
        <f>+[3]Sheet1!HL280</f>
        <v>3.2185820000000002E-3</v>
      </c>
      <c r="F70" s="38">
        <f>+[3]Sheet1!HM280</f>
        <v>2.5029658E-2</v>
      </c>
      <c r="G70" s="38">
        <f>+[3]Sheet1!HN280</f>
        <v>5.1775900000000001E-3</v>
      </c>
      <c r="H70" s="38">
        <f>+[3]Sheet1!HO280</f>
        <v>-8.2229130000000001E-3</v>
      </c>
      <c r="I70" s="38">
        <f>+[3]Sheet1!HP280</f>
        <v>-1.63661E-4</v>
      </c>
      <c r="J70" s="38">
        <f>+[3]Sheet1!HQ280</f>
        <v>-5.3184069999999998E-3</v>
      </c>
      <c r="K70" s="38">
        <f>+[3]Sheet1!HR280</f>
        <v>-7.7969420000000003E-3</v>
      </c>
      <c r="L70" s="38">
        <f>+[3]Sheet1!HS280</f>
        <v>-1.5502665000000001E-2</v>
      </c>
      <c r="M70" s="38">
        <f>+[3]Sheet1!HT280</f>
        <v>2.2900796000000001E-2</v>
      </c>
      <c r="N70" s="38"/>
      <c r="O70" s="38"/>
      <c r="P70" s="38"/>
      <c r="Q70" s="38">
        <f>+[3]Sheet1!HV280</f>
        <v>0.85577132899999997</v>
      </c>
    </row>
    <row r="71" spans="1:17" s="35" customFormat="1" ht="19.5">
      <c r="A71" s="219" t="str">
        <f>+[3]Sheet1!HH281</f>
        <v>Malaysia</v>
      </c>
      <c r="B71" s="38">
        <f>+[3]Sheet1!HI281</f>
        <v>-4.305367E-3</v>
      </c>
      <c r="C71" s="38">
        <f>+[3]Sheet1!HJ281</f>
        <v>-9.2784200000000008E-3</v>
      </c>
      <c r="D71" s="38">
        <f>+[3]Sheet1!HK281</f>
        <v>4.8421411999999997E-2</v>
      </c>
      <c r="E71" s="38">
        <f>+[3]Sheet1!HL281</f>
        <v>3.5043240000000001E-3</v>
      </c>
      <c r="F71" s="38">
        <f>+[3]Sheet1!HM281</f>
        <v>6.8105170000000003E-3</v>
      </c>
      <c r="G71" s="38">
        <f>+[3]Sheet1!HN281</f>
        <v>-8.3533499999999998E-4</v>
      </c>
      <c r="H71" s="38">
        <f>+[3]Sheet1!HO281</f>
        <v>1.4544099999999999E-3</v>
      </c>
      <c r="I71" s="38">
        <f>+[3]Sheet1!HP281</f>
        <v>2.5893959999999999E-3</v>
      </c>
      <c r="J71" s="38">
        <f>+[3]Sheet1!HQ281</f>
        <v>-1.2646836999999999E-2</v>
      </c>
      <c r="K71" s="38">
        <f>+[3]Sheet1!HR281</f>
        <v>4.6337510000000002E-3</v>
      </c>
      <c r="L71" s="38">
        <f>+[3]Sheet1!HS281</f>
        <v>-2.9729259999999999E-3</v>
      </c>
      <c r="M71" s="38">
        <f>+[3]Sheet1!HT281</f>
        <v>-3.6177325000000003E-2</v>
      </c>
      <c r="N71" s="38"/>
      <c r="O71" s="38"/>
      <c r="P71" s="38"/>
      <c r="Q71" s="38">
        <f>+[3]Sheet1!HV281</f>
        <v>0.85208888299999996</v>
      </c>
    </row>
    <row r="72" spans="1:17" s="35" customFormat="1" ht="19.5">
      <c r="A72" s="219" t="str">
        <f>+[3]Sheet1!HH282</f>
        <v>Netherlands</v>
      </c>
      <c r="B72" s="38">
        <f>+[3]Sheet1!HI282</f>
        <v>0.27935879400000002</v>
      </c>
      <c r="C72" s="38">
        <f>+[3]Sheet1!HJ282</f>
        <v>1.8452509999999998E-2</v>
      </c>
      <c r="D72" s="38">
        <f>+[3]Sheet1!HK282</f>
        <v>0.141438233</v>
      </c>
      <c r="E72" s="38">
        <f>+[3]Sheet1!HL282</f>
        <v>3.347025E-2</v>
      </c>
      <c r="F72" s="38">
        <f>+[3]Sheet1!HM282</f>
        <v>-7.47395E-3</v>
      </c>
      <c r="G72" s="38">
        <f>+[3]Sheet1!HN282</f>
        <v>2.6738511999999999E-2</v>
      </c>
      <c r="H72" s="38">
        <f>+[3]Sheet1!HO282</f>
        <v>8.3332482999999999E-2</v>
      </c>
      <c r="I72" s="38">
        <f>+[3]Sheet1!HP282</f>
        <v>1.576308E-3</v>
      </c>
      <c r="J72" s="38">
        <f>+[3]Sheet1!HQ282</f>
        <v>-2.1595317999999999E-2</v>
      </c>
      <c r="K72" s="38">
        <f>+[3]Sheet1!HR282</f>
        <v>3.8742999999999998E-3</v>
      </c>
      <c r="L72" s="38">
        <f>+[3]Sheet1!HS282</f>
        <v>9.9978140000000007E-3</v>
      </c>
      <c r="M72" s="38">
        <f>+[3]Sheet1!HT282</f>
        <v>-1.5386800000000001E-4</v>
      </c>
      <c r="N72" s="38"/>
      <c r="O72" s="38"/>
      <c r="P72" s="38"/>
      <c r="Q72" s="38">
        <f>+[3]Sheet1!HV282</f>
        <v>0.77198582800000004</v>
      </c>
    </row>
    <row r="73" spans="1:17" s="35" customFormat="1" ht="19.5">
      <c r="A73" s="219" t="str">
        <f>+[3]Sheet1!HH283</f>
        <v>Hong Kong (Special Administrative Region)</v>
      </c>
      <c r="B73" s="38">
        <f>+[3]Sheet1!HI283</f>
        <v>1.7584507999999999E-2</v>
      </c>
      <c r="C73" s="38">
        <f>+[3]Sheet1!HJ283</f>
        <v>5.4753024999999997E-2</v>
      </c>
      <c r="D73" s="38">
        <f>+[3]Sheet1!HK283</f>
        <v>-2.3201487E-2</v>
      </c>
      <c r="E73" s="38">
        <f>+[3]Sheet1!HL283</f>
        <v>2.0516725E-2</v>
      </c>
      <c r="F73" s="38">
        <f>+[3]Sheet1!HM283</f>
        <v>1.6732476E-2</v>
      </c>
      <c r="G73" s="38">
        <f>+[3]Sheet1!HN283</f>
        <v>9.9011559999999995E-3</v>
      </c>
      <c r="H73" s="38">
        <f>+[3]Sheet1!HO283</f>
        <v>-1.016149E-3</v>
      </c>
      <c r="I73" s="38">
        <f>+[3]Sheet1!HP283</f>
        <v>-0.17483063600000001</v>
      </c>
      <c r="J73" s="38">
        <f>+[3]Sheet1!HQ283</f>
        <v>-9.8439140000000005E-3</v>
      </c>
      <c r="K73" s="38">
        <f>+[3]Sheet1!HR283</f>
        <v>3.8385590000000001E-3</v>
      </c>
      <c r="L73" s="38">
        <f>+[3]Sheet1!HS283</f>
        <v>-1.0378343999999999E-2</v>
      </c>
      <c r="M73" s="38">
        <f>+[3]Sheet1!HT283</f>
        <v>-1.02821E-4</v>
      </c>
      <c r="N73" s="38"/>
      <c r="O73" s="38"/>
      <c r="P73" s="38"/>
      <c r="Q73" s="38">
        <f>+[3]Sheet1!HV283</f>
        <v>0.76402995500000004</v>
      </c>
    </row>
    <row r="74" spans="1:17" s="35" customFormat="1" ht="19.5">
      <c r="A74" s="219" t="str">
        <f>+[3]Sheet1!HH284</f>
        <v>Algeria</v>
      </c>
      <c r="B74" s="38">
        <f>+[3]Sheet1!HI284</f>
        <v>0.39637318799999999</v>
      </c>
      <c r="C74" s="38">
        <f>+[3]Sheet1!HJ284</f>
        <v>0.38037778999999999</v>
      </c>
      <c r="D74" s="38">
        <f>+[3]Sheet1!HK284</f>
        <v>-7.7163100000000005E-4</v>
      </c>
      <c r="E74" s="38">
        <f>+[3]Sheet1!HL284</f>
        <v>0</v>
      </c>
      <c r="F74" s="38">
        <f>+[3]Sheet1!HM284</f>
        <v>0</v>
      </c>
      <c r="G74" s="38">
        <f>+[3]Sheet1!HN284</f>
        <v>0</v>
      </c>
      <c r="H74" s="38">
        <f>+[3]Sheet1!HO284</f>
        <v>1.17256E-4</v>
      </c>
      <c r="I74" s="38">
        <f>+[3]Sheet1!HP284</f>
        <v>0</v>
      </c>
      <c r="J74" s="38">
        <f>+[3]Sheet1!HQ284</f>
        <v>0</v>
      </c>
      <c r="K74" s="38">
        <f>+[3]Sheet1!HR284</f>
        <v>-6.4013000000000004E-4</v>
      </c>
      <c r="L74" s="38">
        <f>+[3]Sheet1!HS284</f>
        <v>1.418391E-3</v>
      </c>
      <c r="M74" s="38">
        <f>+[3]Sheet1!HT284</f>
        <v>0</v>
      </c>
      <c r="N74" s="38"/>
      <c r="O74" s="38"/>
      <c r="P74" s="38"/>
      <c r="Q74" s="38">
        <f>+[3]Sheet1!HV284</f>
        <v>0.73542401999999996</v>
      </c>
    </row>
    <row r="75" spans="1:17" s="35" customFormat="1" ht="19.5">
      <c r="A75" s="219" t="str">
        <f>+[3]Sheet1!HH285</f>
        <v>United Arab Emirates</v>
      </c>
      <c r="B75" s="38">
        <f>+[3]Sheet1!HI285</f>
        <v>0.32206402000000001</v>
      </c>
      <c r="C75" s="38">
        <f>+[3]Sheet1!HJ285</f>
        <v>0.32719799399999999</v>
      </c>
      <c r="D75" s="38">
        <f>+[3]Sheet1!HK285</f>
        <v>1.1084396E-2</v>
      </c>
      <c r="E75" s="38">
        <f>+[3]Sheet1!HL285</f>
        <v>-4.7726206E-2</v>
      </c>
      <c r="F75" s="38">
        <f>+[3]Sheet1!HM285</f>
        <v>2.4772499E-2</v>
      </c>
      <c r="G75" s="38">
        <f>+[3]Sheet1!HN285</f>
        <v>2.5287170000000002E-3</v>
      </c>
      <c r="H75" s="38">
        <f>+[3]Sheet1!HO285</f>
        <v>2.02015E-4</v>
      </c>
      <c r="I75" s="38">
        <f>+[3]Sheet1!HP285</f>
        <v>1.8203550000000001E-3</v>
      </c>
      <c r="J75" s="38">
        <f>+[3]Sheet1!HQ285</f>
        <v>-1.2310680000000001E-3</v>
      </c>
      <c r="K75" s="38">
        <f>+[3]Sheet1!HR285</f>
        <v>3.0111529999999999E-3</v>
      </c>
      <c r="L75" s="38">
        <f>+[3]Sheet1!HS285</f>
        <v>-9.9519110000000008E-3</v>
      </c>
      <c r="M75" s="38">
        <f>+[3]Sheet1!HT285</f>
        <v>8.0000000000000005E-9</v>
      </c>
      <c r="N75" s="38"/>
      <c r="O75" s="38"/>
      <c r="P75" s="38"/>
      <c r="Q75" s="38">
        <f>+[3]Sheet1!HV285</f>
        <v>0.66340370400000004</v>
      </c>
    </row>
    <row r="76" spans="1:17" s="35" customFormat="1" ht="19.5">
      <c r="A76" s="219" t="str">
        <f>+[3]Sheet1!HH286</f>
        <v>Philippines</v>
      </c>
      <c r="B76" s="38">
        <f>+[3]Sheet1!HI286</f>
        <v>-1.6768692000000002E-2</v>
      </c>
      <c r="C76" s="38">
        <f>+[3]Sheet1!HJ286</f>
        <v>1.1771171E-2</v>
      </c>
      <c r="D76" s="38">
        <f>+[3]Sheet1!HK286</f>
        <v>-1.587137E-3</v>
      </c>
      <c r="E76" s="38">
        <f>+[3]Sheet1!HL286</f>
        <v>1.6220113000000001E-2</v>
      </c>
      <c r="F76" s="38">
        <f>+[3]Sheet1!HM286</f>
        <v>2.6124260000000002E-3</v>
      </c>
      <c r="G76" s="38">
        <f>+[3]Sheet1!HN286</f>
        <v>1.4499999999999999E-3</v>
      </c>
      <c r="H76" s="38">
        <f>+[3]Sheet1!HO286</f>
        <v>-6.9364400000000003E-3</v>
      </c>
      <c r="I76" s="38">
        <f>+[3]Sheet1!HP286</f>
        <v>3.3247350000000001E-3</v>
      </c>
      <c r="J76" s="38">
        <f>+[3]Sheet1!HQ286</f>
        <v>2.94796E-4</v>
      </c>
      <c r="K76" s="38">
        <f>+[3]Sheet1!HR286</f>
        <v>-5.0139649999999996E-3</v>
      </c>
      <c r="L76" s="38">
        <f>+[3]Sheet1!HS286</f>
        <v>2.03024E-4</v>
      </c>
      <c r="M76" s="38">
        <f>+[3]Sheet1!HT286</f>
        <v>2.61E-6</v>
      </c>
      <c r="N76" s="38"/>
      <c r="O76" s="38"/>
      <c r="P76" s="38"/>
      <c r="Q76" s="38">
        <f>+[3]Sheet1!HV286</f>
        <v>0.649629503</v>
      </c>
    </row>
    <row r="77" spans="1:17" s="35" customFormat="1" ht="19.5">
      <c r="A77" s="219" t="str">
        <f>+[3]Sheet1!HH287</f>
        <v>Germany</v>
      </c>
      <c r="B77" s="38">
        <f>+[3]Sheet1!HI287</f>
        <v>-0.24073221</v>
      </c>
      <c r="C77" s="38">
        <f>+[3]Sheet1!HJ287</f>
        <v>-3.3302633999999998E-2</v>
      </c>
      <c r="D77" s="38">
        <f>+[3]Sheet1!HK287</f>
        <v>-0.21060257299999999</v>
      </c>
      <c r="E77" s="38">
        <f>+[3]Sheet1!HL287</f>
        <v>1.9661779999999998E-3</v>
      </c>
      <c r="F77" s="38">
        <f>+[3]Sheet1!HM287</f>
        <v>7.5684359999999996E-3</v>
      </c>
      <c r="G77" s="38">
        <f>+[3]Sheet1!HN287</f>
        <v>5.2946570000000004E-3</v>
      </c>
      <c r="H77" s="38">
        <f>+[3]Sheet1!HO287</f>
        <v>-5.9769843000000003E-2</v>
      </c>
      <c r="I77" s="38">
        <f>+[3]Sheet1!HP287</f>
        <v>-1.852968E-3</v>
      </c>
      <c r="J77" s="38">
        <f>+[3]Sheet1!HQ287</f>
        <v>-6.2659399999999996E-4</v>
      </c>
      <c r="K77" s="38">
        <f>+[3]Sheet1!HR287</f>
        <v>3.60305E-3</v>
      </c>
      <c r="L77" s="38">
        <f>+[3]Sheet1!HS287</f>
        <v>-6.8830760000000001E-3</v>
      </c>
      <c r="M77" s="38">
        <f>+[3]Sheet1!HT287</f>
        <v>-5.25202E-4</v>
      </c>
      <c r="N77" s="38"/>
      <c r="O77" s="38"/>
      <c r="P77" s="38"/>
      <c r="Q77" s="38">
        <f>+[3]Sheet1!HV287</f>
        <v>0.64180748499999996</v>
      </c>
    </row>
    <row r="78" spans="1:17" s="35" customFormat="1" ht="19.5">
      <c r="A78" s="219" t="str">
        <f>+[3]Sheet1!HH288</f>
        <v>India</v>
      </c>
      <c r="B78" s="38">
        <f>+[3]Sheet1!HI288</f>
        <v>-8.9852869999999998E-3</v>
      </c>
      <c r="C78" s="38">
        <f>+[3]Sheet1!HJ288</f>
        <v>-1.9482297999999999E-2</v>
      </c>
      <c r="D78" s="38">
        <f>+[3]Sheet1!HK288</f>
        <v>1.2297269999999999E-3</v>
      </c>
      <c r="E78" s="38">
        <f>+[3]Sheet1!HL288</f>
        <v>0.18089203300000001</v>
      </c>
      <c r="F78" s="38">
        <f>+[3]Sheet1!HM288</f>
        <v>2.7734985E-2</v>
      </c>
      <c r="G78" s="38">
        <f>+[3]Sheet1!HN288</f>
        <v>-3.8293000000000001E-5</v>
      </c>
      <c r="H78" s="38">
        <f>+[3]Sheet1!HO288</f>
        <v>6.8929079999999997E-3</v>
      </c>
      <c r="I78" s="38">
        <f>+[3]Sheet1!HP288</f>
        <v>-5.9580000000000004E-6</v>
      </c>
      <c r="J78" s="38">
        <f>+[3]Sheet1!HQ288</f>
        <v>6.5975610000000001E-3</v>
      </c>
      <c r="K78" s="38">
        <f>+[3]Sheet1!HR288</f>
        <v>4.2674469999999997E-3</v>
      </c>
      <c r="L78" s="38">
        <f>+[3]Sheet1!HS288</f>
        <v>-2.7403658000000001E-2</v>
      </c>
      <c r="M78" s="38">
        <f>+[3]Sheet1!HT288</f>
        <v>-0.33224482900000002</v>
      </c>
      <c r="N78" s="38"/>
      <c r="O78" s="38"/>
      <c r="P78" s="38"/>
      <c r="Q78" s="38">
        <f>+[3]Sheet1!HV288</f>
        <v>0.63960128100000002</v>
      </c>
    </row>
    <row r="79" spans="1:17" s="35" customFormat="1" ht="19.5">
      <c r="A79" s="35" t="s">
        <v>19</v>
      </c>
      <c r="B79" s="38">
        <f>+[3]Sheet1!HI289</f>
        <v>-0.52072270899999984</v>
      </c>
      <c r="C79" s="38">
        <f>+[3]Sheet1!HJ289</f>
        <v>-1.4326092000000051E-2</v>
      </c>
      <c r="D79" s="38">
        <f>+[3]Sheet1!HK289</f>
        <v>-0.59329787999999983</v>
      </c>
      <c r="E79" s="38">
        <f>+[3]Sheet1!HL289</f>
        <v>5.9624589999999972E-3</v>
      </c>
      <c r="F79" s="38">
        <f>+[3]Sheet1!HM289</f>
        <v>2.2121518000000003E-2</v>
      </c>
      <c r="G79" s="38">
        <f>+[3]Sheet1!HN289</f>
        <v>0.13363577899999995</v>
      </c>
      <c r="H79" s="38">
        <f>+[3]Sheet1!HO289</f>
        <v>1.4201805000000001E-2</v>
      </c>
      <c r="I79" s="38">
        <f>+[3]Sheet1!HP289</f>
        <v>4.6871757000000007E-2</v>
      </c>
      <c r="J79" s="38">
        <f>+[3]Sheet1!HQ289</f>
        <v>-1.4085250000000023E-3</v>
      </c>
      <c r="K79" s="38">
        <f>+[3]Sheet1!HR289</f>
        <v>-2.9030493000000029E-2</v>
      </c>
      <c r="L79" s="38">
        <f>+[3]Sheet1!HS289</f>
        <v>-4.6301502999999994E-2</v>
      </c>
      <c r="M79" s="38">
        <f>+[3]Sheet1!HT289</f>
        <v>-0.10733675599999999</v>
      </c>
      <c r="N79" s="38"/>
      <c r="O79" s="38"/>
      <c r="P79" s="38"/>
      <c r="Q79" s="38">
        <f>+[3]Sheet1!HV289</f>
        <v>9.1647274540000065</v>
      </c>
    </row>
    <row r="81" spans="1:13" ht="19.5">
      <c r="A81" s="35" t="s">
        <v>88</v>
      </c>
      <c r="B81" s="38">
        <f t="shared" ref="B81:M81" si="0">+SUM(B64:B79)</f>
        <v>6.8499157000000088E-2</v>
      </c>
      <c r="C81" s="38">
        <f t="shared" si="0"/>
        <v>0.87264094700000006</v>
      </c>
      <c r="D81" s="38">
        <f t="shared" si="0"/>
        <v>-0.96627260399999981</v>
      </c>
      <c r="E81" s="38">
        <f t="shared" si="0"/>
        <v>0.34675941799999999</v>
      </c>
      <c r="F81" s="38">
        <f t="shared" si="0"/>
        <v>0.57660375699999999</v>
      </c>
      <c r="G81" s="38">
        <f t="shared" si="0"/>
        <v>0.30686830399999998</v>
      </c>
      <c r="H81" s="38">
        <f t="shared" si="0"/>
        <v>-3.6225923000000021E-2</v>
      </c>
      <c r="I81" s="38">
        <f t="shared" si="0"/>
        <v>-0.139529128</v>
      </c>
      <c r="J81" s="38">
        <f t="shared" si="0"/>
        <v>-0.17790983299999999</v>
      </c>
      <c r="K81" s="38">
        <f t="shared" si="0"/>
        <v>-2.2975998000000032E-2</v>
      </c>
      <c r="L81" s="38">
        <f t="shared" si="0"/>
        <v>-0.10424776099999999</v>
      </c>
      <c r="M81" s="38">
        <f t="shared" si="0"/>
        <v>-0.73266077600000001</v>
      </c>
    </row>
    <row r="85" spans="1:13" ht="19.5">
      <c r="A85" s="35" t="s">
        <v>204</v>
      </c>
      <c r="B85" s="38">
        <f>+[3]Sheet1!HI293</f>
        <v>47.320234409999998</v>
      </c>
      <c r="C85" s="38">
        <f>+[3]Sheet1!HJ293</f>
        <v>12.161950109999999</v>
      </c>
      <c r="D85" s="38">
        <f>+[3]Sheet1!HK293</f>
        <v>5.9892418190000001</v>
      </c>
      <c r="E85" s="38">
        <f>+[3]Sheet1!HL293</f>
        <v>4.1840436670000001</v>
      </c>
      <c r="F85" s="38">
        <f>+[3]Sheet1!HM293</f>
        <v>2.770166406</v>
      </c>
      <c r="G85" s="38">
        <f>+[3]Sheet1!HN293</f>
        <v>1.826694942</v>
      </c>
      <c r="H85" s="38">
        <f>+[3]Sheet1!HO293</f>
        <v>1.1925447179999999</v>
      </c>
      <c r="I85" s="38">
        <f>+[3]Sheet1!HP293</f>
        <v>1.5617292030000001</v>
      </c>
      <c r="J85" s="38">
        <f>+[3]Sheet1!HQ293</f>
        <v>0.994755045</v>
      </c>
      <c r="K85" s="38">
        <f>+[3]Sheet1!HR293</f>
        <v>0.79709769500000005</v>
      </c>
      <c r="L85" s="38">
        <f>+[3]Sheet1!HS293</f>
        <v>1.3007241759999999</v>
      </c>
      <c r="M85" s="38">
        <f>+[3]Sheet1!HT293</f>
        <v>0.79628591100000001</v>
      </c>
    </row>
  </sheetData>
  <pageMargins left="0.7" right="0.7" top="0.75" bottom="0.75" header="0.3" footer="0.3"/>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87"/>
  <sheetViews>
    <sheetView showGridLines="0" topLeftCell="A40" zoomScale="85" zoomScaleNormal="85" zoomScalePageLayoutView="70" workbookViewId="0">
      <selection activeCell="A75" sqref="A75"/>
    </sheetView>
  </sheetViews>
  <sheetFormatPr defaultColWidth="8.75" defaultRowHeight="12.75"/>
  <cols>
    <col min="1" max="1" width="40.875" style="142" customWidth="1"/>
    <col min="2" max="2" width="11.375" style="142" customWidth="1"/>
    <col min="3" max="3" width="8.75" style="142"/>
    <col min="4" max="4" width="11.25" style="142" customWidth="1"/>
    <col min="5" max="5" width="8.75" style="142"/>
    <col min="6" max="6" width="8.75" style="143"/>
    <col min="7" max="13" width="8.75" style="142"/>
    <col min="14" max="14" width="49.5" style="142" customWidth="1"/>
    <col min="15" max="15" width="24.125" style="142" customWidth="1"/>
    <col min="16" max="16384" width="8.75" style="142"/>
  </cols>
  <sheetData>
    <row r="1" spans="1:6" s="220" customFormat="1" ht="21" thickBot="1">
      <c r="A1" s="220" t="s">
        <v>12</v>
      </c>
      <c r="F1" s="221"/>
    </row>
    <row r="2" spans="1:6" ht="13.5" thickTop="1">
      <c r="A2" s="222" t="s">
        <v>261</v>
      </c>
    </row>
    <row r="4" spans="1:6" ht="12.75" customHeight="1"/>
    <row r="39" spans="7:9">
      <c r="G39" s="223"/>
      <c r="H39" s="223"/>
      <c r="I39" s="223"/>
    </row>
    <row r="54" spans="1:20" ht="19.5">
      <c r="F54" s="224"/>
      <c r="G54" s="225"/>
      <c r="S54" s="226" t="s">
        <v>141</v>
      </c>
      <c r="T54" s="225" t="s">
        <v>273</v>
      </c>
    </row>
    <row r="55" spans="1:20">
      <c r="A55" s="141" t="s">
        <v>142</v>
      </c>
      <c r="N55" s="141" t="s">
        <v>143</v>
      </c>
    </row>
    <row r="56" spans="1:20">
      <c r="A56" s="144"/>
      <c r="B56" s="145"/>
      <c r="C56" s="286" t="s">
        <v>0</v>
      </c>
      <c r="D56" s="287"/>
      <c r="E56" s="288"/>
      <c r="F56" s="289" t="s">
        <v>1</v>
      </c>
      <c r="G56" s="290"/>
      <c r="N56" s="144"/>
      <c r="O56" s="145"/>
      <c r="P56" s="286" t="s">
        <v>0</v>
      </c>
      <c r="Q56" s="287"/>
      <c r="R56" s="288"/>
      <c r="S56" s="289" t="s">
        <v>1</v>
      </c>
      <c r="T56" s="288"/>
    </row>
    <row r="57" spans="1:20" ht="25.5">
      <c r="A57" s="146" t="s">
        <v>2</v>
      </c>
      <c r="B57" s="147"/>
      <c r="C57" s="148" t="s">
        <v>3</v>
      </c>
      <c r="D57" s="149" t="s">
        <v>4</v>
      </c>
      <c r="E57" s="150" t="s">
        <v>5</v>
      </c>
      <c r="F57" s="151" t="s">
        <v>4</v>
      </c>
      <c r="G57" s="152" t="s">
        <v>5</v>
      </c>
      <c r="N57" s="146" t="s">
        <v>2</v>
      </c>
      <c r="O57" s="147"/>
      <c r="P57" s="148" t="s">
        <v>3</v>
      </c>
      <c r="Q57" s="227" t="s">
        <v>14</v>
      </c>
      <c r="R57" s="228" t="s">
        <v>5</v>
      </c>
      <c r="S57" s="229" t="s">
        <v>14</v>
      </c>
      <c r="T57" s="152" t="s">
        <v>5</v>
      </c>
    </row>
    <row r="58" spans="1:20">
      <c r="A58" s="153" t="str">
        <f>+'[4]China  pivot'!G7</f>
        <v>Dairy products and eggs</v>
      </c>
      <c r="B58" s="154" t="s">
        <v>6</v>
      </c>
      <c r="C58" s="155">
        <f>+'[4]China  pivot'!J7/1000000000</f>
        <v>3.5167259280000001</v>
      </c>
      <c r="D58" s="156">
        <f>+'[4]China  pivot'!I7/1000000000</f>
        <v>1.886157423</v>
      </c>
      <c r="E58" s="157">
        <f>+'[4]China  pivot'!K7/1000000000</f>
        <v>1.6305685050000001</v>
      </c>
      <c r="F58" s="158">
        <f>+D58/C58</f>
        <v>0.53633904421794909</v>
      </c>
      <c r="G58" s="159">
        <f>+E58/C58</f>
        <v>0.46366095578205091</v>
      </c>
      <c r="N58" s="154" t="str">
        <f>+'[4]Nz pivot'!G7</f>
        <v>Electrical machinery and equipment and parts thereof; sound recorders and reproducers, television image and sound recorders and reproducers, and parts and accessories of such articles</v>
      </c>
      <c r="O58" s="154" t="s">
        <v>155</v>
      </c>
      <c r="P58" s="155">
        <f>'[4]Nz pivot'!I7/1000000000</f>
        <v>3.017214472</v>
      </c>
      <c r="Q58" s="156">
        <f>'[4]Nz pivot'!H7/1000000000</f>
        <v>1.4041147789999999</v>
      </c>
      <c r="R58" s="157">
        <f>+'[4]Nz pivot'!J7/1000000000</f>
        <v>1.6130996929999999</v>
      </c>
      <c r="S58" s="158">
        <f>+Q58/P58</f>
        <v>0.46536790540755429</v>
      </c>
      <c r="T58" s="159">
        <f>+R58/P58</f>
        <v>0.53463209459244565</v>
      </c>
    </row>
    <row r="59" spans="1:20">
      <c r="A59" s="153" t="str">
        <f>+'[4]China  pivot'!G8</f>
        <v>Wood, lumber and cork</v>
      </c>
      <c r="B59" s="154" t="str">
        <f>+A59</f>
        <v>Wood, lumber and cork</v>
      </c>
      <c r="C59" s="160">
        <f>+'[4]China  pivot'!J8/1000000000</f>
        <v>19.627359800000001</v>
      </c>
      <c r="D59" s="161">
        <f>+'[4]China  pivot'!I8/1000000000</f>
        <v>1.5483727839999999</v>
      </c>
      <c r="E59" s="162">
        <f>+'[4]China  pivot'!K8/1000000000</f>
        <v>18.078987015999999</v>
      </c>
      <c r="F59" s="158">
        <f t="shared" ref="F59:F66" si="0">+D59/C59</f>
        <v>7.8888490340916856E-2</v>
      </c>
      <c r="G59" s="159">
        <f t="shared" ref="G59:G66" si="1">+E59/C59</f>
        <v>0.92111150965908306</v>
      </c>
      <c r="N59" s="154" t="str">
        <f>+'[4]Nz pivot'!G8</f>
        <v>Nuclear reactors, boilers, machinery and mechanical appliances; parts thereof</v>
      </c>
      <c r="O59" s="154" t="s">
        <v>274</v>
      </c>
      <c r="P59" s="160">
        <f>'[4]Nz pivot'!I8/1000000000</f>
        <v>4.8165453400000002</v>
      </c>
      <c r="Q59" s="161">
        <f>'[4]Nz pivot'!H8/1000000000</f>
        <v>1.1622558430000001</v>
      </c>
      <c r="R59" s="162">
        <f>+'[4]Nz pivot'!J8/1000000000</f>
        <v>3.6542894970000002</v>
      </c>
      <c r="S59" s="158">
        <f t="shared" ref="S59:S67" si="2">+Q59/P59</f>
        <v>0.24130486914507068</v>
      </c>
      <c r="T59" s="159">
        <f t="shared" ref="T59:T67" si="3">+R59/P59</f>
        <v>0.75869513085492934</v>
      </c>
    </row>
    <row r="60" spans="1:20">
      <c r="A60" s="153" t="str">
        <f>+'[4]China  pivot'!G9</f>
        <v>Meat and meat preparations</v>
      </c>
      <c r="B60" s="154" t="str">
        <f t="shared" ref="B60:B67" si="4">+A60</f>
        <v>Meat and meat preparations</v>
      </c>
      <c r="C60" s="160">
        <f>+'[4]China  pivot'!J9/1000000000</f>
        <v>10.262578189999999</v>
      </c>
      <c r="D60" s="161">
        <f>+'[4]China  pivot'!I9/1000000000</f>
        <v>0.73852355700000005</v>
      </c>
      <c r="E60" s="162">
        <f>+'[4]China  pivot'!K9/1000000000</f>
        <v>9.5240546330000004</v>
      </c>
      <c r="F60" s="158">
        <f t="shared" si="0"/>
        <v>7.1962770302654341E-2</v>
      </c>
      <c r="G60" s="159">
        <f t="shared" si="1"/>
        <v>0.92803722969734581</v>
      </c>
      <c r="N60" s="154" t="str">
        <f>+'[4]Nz pivot'!G9</f>
        <v>Furniture; bedding, mattresses, mattress supports, cushions and similar stuffed furnishings; lamps and lighting fittings, not elsewhere specified or included; illuminated signs, illuminated name-plates and the like; prefabricated buildings</v>
      </c>
      <c r="O60" s="154" t="s">
        <v>22</v>
      </c>
      <c r="P60" s="160">
        <f>'[4]Nz pivot'!I9/1000000000</f>
        <v>0.79369924199999997</v>
      </c>
      <c r="Q60" s="161">
        <f>'[4]Nz pivot'!H9/1000000000</f>
        <v>0.48658366400000003</v>
      </c>
      <c r="R60" s="162">
        <f>+'[4]Nz pivot'!J9/1000000000</f>
        <v>0.307115578</v>
      </c>
      <c r="S60" s="158">
        <f t="shared" si="2"/>
        <v>0.6130579925638886</v>
      </c>
      <c r="T60" s="159">
        <f t="shared" si="3"/>
        <v>0.38694200743611146</v>
      </c>
    </row>
    <row r="61" spans="1:20">
      <c r="A61" s="153" t="str">
        <f>+'[4]China  pivot'!G10</f>
        <v>Organic chemicals</v>
      </c>
      <c r="B61" s="154" t="str">
        <f t="shared" si="4"/>
        <v>Organic chemicals</v>
      </c>
      <c r="C61" s="160">
        <f>+'[4]China  pivot'!J10/1000000000</f>
        <v>43.905779588000001</v>
      </c>
      <c r="D61" s="161">
        <f>+'[4]China  pivot'!I10/1000000000</f>
        <v>0.44157026900000002</v>
      </c>
      <c r="E61" s="162">
        <f>+'[4]China  pivot'!K10/1000000000</f>
        <v>43.464209318999998</v>
      </c>
      <c r="F61" s="158">
        <f t="shared" si="0"/>
        <v>1.0057224200175383E-2</v>
      </c>
      <c r="G61" s="159">
        <f t="shared" si="1"/>
        <v>0.98994277579982459</v>
      </c>
      <c r="N61" s="154" t="str">
        <f>+'[4]Nz pivot'!G10</f>
        <v>Articles of apparel and clothing accessories, knitted or crocheted</v>
      </c>
      <c r="O61" s="154" t="s">
        <v>275</v>
      </c>
      <c r="P61" s="160">
        <f>'[4]Nz pivot'!I10/1000000000</f>
        <v>0.56404260799999995</v>
      </c>
      <c r="Q61" s="161">
        <f>'[4]Nz pivot'!H10/1000000000</f>
        <v>0.41888993000000002</v>
      </c>
      <c r="R61" s="162">
        <f>+'[4]Nz pivot'!J10/1000000000</f>
        <v>0.14515267800000001</v>
      </c>
      <c r="S61" s="158">
        <f t="shared" si="2"/>
        <v>0.74265653703948564</v>
      </c>
      <c r="T61" s="159">
        <f t="shared" si="3"/>
        <v>0.25734346296051452</v>
      </c>
    </row>
    <row r="62" spans="1:20">
      <c r="A62" s="153" t="str">
        <f>+'[4]China  pivot'!G11</f>
        <v>Fish and fish preparations</v>
      </c>
      <c r="B62" s="154" t="str">
        <f t="shared" si="4"/>
        <v>Fish and fish preparations</v>
      </c>
      <c r="C62" s="160">
        <f>+'[4]China  pivot'!J11/1000000000</f>
        <v>6.917637021</v>
      </c>
      <c r="D62" s="161">
        <f>+'[4]China  pivot'!I11/1000000000</f>
        <v>0.42644141699999999</v>
      </c>
      <c r="E62" s="162">
        <f>+'[4]China  pivot'!K11/1000000000</f>
        <v>6.4911956039999996</v>
      </c>
      <c r="F62" s="158">
        <f t="shared" si="0"/>
        <v>6.1645532384171621E-2</v>
      </c>
      <c r="G62" s="159">
        <f t="shared" si="1"/>
        <v>0.9383544676158283</v>
      </c>
      <c r="N62" s="154" t="str">
        <f>+'[4]Nz pivot'!G11</f>
        <v>Articles of apparel and clothing accessories,not knitted or crocheted</v>
      </c>
      <c r="O62" s="154" t="s">
        <v>276</v>
      </c>
      <c r="P62" s="160">
        <f>'[4]Nz pivot'!I11/1000000000</f>
        <v>0.53665951099999998</v>
      </c>
      <c r="Q62" s="161">
        <f>'[4]Nz pivot'!H11/1000000000</f>
        <v>0.38026421900000001</v>
      </c>
      <c r="R62" s="162">
        <f>+'[4]Nz pivot'!J11/1000000000</f>
        <v>0.15639529199999999</v>
      </c>
      <c r="S62" s="158">
        <f t="shared" si="2"/>
        <v>0.70857631553277367</v>
      </c>
      <c r="T62" s="159">
        <f t="shared" si="3"/>
        <v>0.29142368446722638</v>
      </c>
    </row>
    <row r="63" spans="1:20">
      <c r="A63" s="153" t="str">
        <f>+'[4]China  pivot'!G12</f>
        <v>Cereals and cereal preparations</v>
      </c>
      <c r="B63" s="154" t="str">
        <f t="shared" si="4"/>
        <v>Cereals and cereal preparations</v>
      </c>
      <c r="C63" s="160">
        <f>+'[4]China  pivot'!J12/1000000000</f>
        <v>4.559059091</v>
      </c>
      <c r="D63" s="161">
        <f>+'[4]China  pivot'!I12/1000000000</f>
        <v>0.40446116700000001</v>
      </c>
      <c r="E63" s="162">
        <f>+'[4]China  pivot'!K12/1000000000</f>
        <v>4.1545979239999999</v>
      </c>
      <c r="F63" s="158">
        <f t="shared" si="0"/>
        <v>8.8715929959855833E-2</v>
      </c>
      <c r="G63" s="159">
        <f t="shared" si="1"/>
        <v>0.91128407004014411</v>
      </c>
      <c r="N63" s="154" t="str">
        <f>+'[4]Nz pivot'!G12</f>
        <v>Plastics and articles thereof</v>
      </c>
      <c r="O63" s="154" t="s">
        <v>277</v>
      </c>
      <c r="P63" s="160">
        <f>'[4]Nz pivot'!I12/1000000000</f>
        <v>1.395301211</v>
      </c>
      <c r="Q63" s="161">
        <f>'[4]Nz pivot'!H12/1000000000</f>
        <v>0.32755082499999999</v>
      </c>
      <c r="R63" s="162">
        <f>+'[4]Nz pivot'!J12/1000000000</f>
        <v>1.0677503859999999</v>
      </c>
      <c r="S63" s="158">
        <f t="shared" si="2"/>
        <v>0.23475277052561805</v>
      </c>
      <c r="T63" s="159">
        <f t="shared" si="3"/>
        <v>0.76524722947438184</v>
      </c>
    </row>
    <row r="64" spans="1:20">
      <c r="A64" s="153" t="str">
        <f>+'[4]China  pivot'!G13</f>
        <v>Fruit and vegetables</v>
      </c>
      <c r="B64" s="154" t="str">
        <f t="shared" si="4"/>
        <v>Fruit and vegetables</v>
      </c>
      <c r="C64" s="160">
        <f>+'[4]China  pivot'!J13/1000000000</f>
        <v>5.8649671139999997</v>
      </c>
      <c r="D64" s="161">
        <f>+'[4]China  pivot'!I13/1000000000</f>
        <v>0.33099801600000001</v>
      </c>
      <c r="E64" s="162">
        <f>+'[4]China  pivot'!K13/1000000000</f>
        <v>5.533969098</v>
      </c>
      <c r="F64" s="158">
        <f t="shared" si="0"/>
        <v>5.6436465808970951E-2</v>
      </c>
      <c r="G64" s="159">
        <f t="shared" si="1"/>
        <v>0.94356353419102912</v>
      </c>
      <c r="N64" s="154" t="str">
        <f>+'[4]Nz pivot'!G13</f>
        <v>Articles of iron or steel</v>
      </c>
      <c r="O64" s="154" t="s">
        <v>278</v>
      </c>
      <c r="P64" s="160">
        <f>'[4]Nz pivot'!I13/1000000000</f>
        <v>0.69308764599999995</v>
      </c>
      <c r="Q64" s="161">
        <f>'[4]Nz pivot'!H13/1000000000</f>
        <v>0.28139209399999998</v>
      </c>
      <c r="R64" s="162">
        <f>+'[4]Nz pivot'!J13/1000000000</f>
        <v>0.41169555200000002</v>
      </c>
      <c r="S64" s="158">
        <f t="shared" si="2"/>
        <v>0.40599784980152426</v>
      </c>
      <c r="T64" s="159">
        <f t="shared" si="3"/>
        <v>0.5940021501984758</v>
      </c>
    </row>
    <row r="65" spans="1:21">
      <c r="A65" s="153" t="str">
        <f>+'[4]China  pivot'!G14</f>
        <v>Wool</v>
      </c>
      <c r="B65" s="154" t="str">
        <f t="shared" si="4"/>
        <v>Wool</v>
      </c>
      <c r="C65" s="160">
        <f>+'[4]China  pivot'!J14/1000000000</f>
        <v>3.1458781710000001</v>
      </c>
      <c r="D65" s="161">
        <f>+'[4]China  pivot'!I14/1000000000</f>
        <v>0.226664264</v>
      </c>
      <c r="E65" s="162">
        <f>+'[4]China  pivot'!K14/1000000000</f>
        <v>2.9192139070000001</v>
      </c>
      <c r="F65" s="158">
        <f t="shared" si="0"/>
        <v>7.205118942287228E-2</v>
      </c>
      <c r="G65" s="159">
        <f t="shared" si="1"/>
        <v>0.92794881057712775</v>
      </c>
      <c r="N65" s="154" t="str">
        <f>+'[4]Nz pivot'!G14</f>
        <v>Toys, games and sports requisites; parts and accessories thereof</v>
      </c>
      <c r="O65" s="154" t="s">
        <v>279</v>
      </c>
      <c r="P65" s="160">
        <f>'[4]Nz pivot'!I14/1000000000</f>
        <v>0.38951607500000002</v>
      </c>
      <c r="Q65" s="161">
        <f>'[4]Nz pivot'!H14/1000000000</f>
        <v>0.24870272199999999</v>
      </c>
      <c r="R65" s="162">
        <f>+'[4]Nz pivot'!J14/1000000000</f>
        <v>0.140813353</v>
      </c>
      <c r="S65" s="158">
        <f t="shared" si="2"/>
        <v>0.63849154877626035</v>
      </c>
      <c r="T65" s="159">
        <f t="shared" si="3"/>
        <v>0.36150845122373959</v>
      </c>
    </row>
    <row r="66" spans="1:21">
      <c r="A66" s="153" t="str">
        <f>+'[4]China  pivot'!G15</f>
        <v>Pulp and paper</v>
      </c>
      <c r="B66" s="154" t="str">
        <f t="shared" si="4"/>
        <v>Pulp and paper</v>
      </c>
      <c r="C66" s="160">
        <f>+'[4]China  pivot'!J15/1000000000</f>
        <v>17.229611281</v>
      </c>
      <c r="D66" s="161">
        <f>+'[4]China  pivot'!I15/1000000000</f>
        <v>0.17182409600000001</v>
      </c>
      <c r="E66" s="162">
        <f>+'[4]China  pivot'!K15/1000000000</f>
        <v>17.057787184999999</v>
      </c>
      <c r="F66" s="158">
        <f t="shared" si="0"/>
        <v>9.9726043262206091E-3</v>
      </c>
      <c r="G66" s="159">
        <f t="shared" si="1"/>
        <v>0.99002739567377929</v>
      </c>
      <c r="L66" s="154"/>
      <c r="N66" s="154" t="str">
        <f>+'[4]Nz pivot'!G15</f>
        <v>Vehicles other than railway or tramway rolling-stock, and parts and accessories thereof</v>
      </c>
      <c r="O66" s="154" t="s">
        <v>280</v>
      </c>
      <c r="P66" s="160">
        <f>'[4]Nz pivot'!I15/1000000000</f>
        <v>5.3873186110000004</v>
      </c>
      <c r="Q66" s="161">
        <f>'[4]Nz pivot'!H15/1000000000</f>
        <v>0.164032083</v>
      </c>
      <c r="R66" s="162">
        <f>+'[4]Nz pivot'!J15/1000000000</f>
        <v>5.223286528</v>
      </c>
      <c r="S66" s="158">
        <f t="shared" si="2"/>
        <v>3.0447815480056074E-2</v>
      </c>
      <c r="T66" s="159">
        <f t="shared" si="3"/>
        <v>0.96955218451994385</v>
      </c>
    </row>
    <row r="67" spans="1:21">
      <c r="A67" s="153" t="str">
        <f>+'[4]China  pivot'!G16</f>
        <v>Ores, slag and ash</v>
      </c>
      <c r="B67" s="154" t="str">
        <f t="shared" si="4"/>
        <v>Ores, slag and ash</v>
      </c>
      <c r="C67" s="160">
        <f>+'[4]China  pivot'!J16/1000000000</f>
        <v>94.479040428999994</v>
      </c>
      <c r="D67" s="161">
        <f>+'[4]China  pivot'!I16/1000000000</f>
        <v>0.12503977299999999</v>
      </c>
      <c r="E67" s="162">
        <f>+'[4]China  pivot'!K16/1000000000</f>
        <v>94.354000655999997</v>
      </c>
      <c r="F67" s="158">
        <f>+D67/C67</f>
        <v>1.32346573835036E-3</v>
      </c>
      <c r="G67" s="159">
        <f>+E67/C67</f>
        <v>0.99867653426164971</v>
      </c>
      <c r="L67" s="154"/>
      <c r="N67" s="154" t="str">
        <f>+'[4]Nz pivot'!G16</f>
        <v>Footwear, gaiters and the like; parts of such articles</v>
      </c>
      <c r="O67" s="154" t="s">
        <v>9</v>
      </c>
      <c r="P67" s="160">
        <f>'[4]Nz pivot'!I16/1000000000</f>
        <v>0.281879989</v>
      </c>
      <c r="Q67" s="161">
        <f>'[4]Nz pivot'!H16/1000000000</f>
        <v>0.157263286</v>
      </c>
      <c r="R67" s="162">
        <f>+'[4]Nz pivot'!J16/1000000000</f>
        <v>0.124616703</v>
      </c>
      <c r="S67" s="158">
        <f t="shared" si="2"/>
        <v>0.55790865665174982</v>
      </c>
      <c r="T67" s="159">
        <f t="shared" si="3"/>
        <v>0.44209134334825023</v>
      </c>
    </row>
    <row r="68" spans="1:21">
      <c r="A68" s="163"/>
      <c r="B68" s="164"/>
      <c r="C68" s="160"/>
      <c r="D68" s="161"/>
      <c r="E68" s="162"/>
      <c r="F68" s="165"/>
      <c r="G68" s="166"/>
      <c r="N68" s="153"/>
      <c r="O68" s="154"/>
      <c r="P68" s="164"/>
      <c r="Q68" s="230"/>
      <c r="R68" s="231"/>
      <c r="S68" s="232"/>
      <c r="T68" s="231"/>
      <c r="U68" s="232"/>
    </row>
    <row r="69" spans="1:21">
      <c r="A69" s="167" t="s">
        <v>10</v>
      </c>
      <c r="B69" s="168" t="s">
        <v>11</v>
      </c>
      <c r="C69" s="169" t="e">
        <f>+GETPIVOTDATA("Trade Value",'[4]China  pivot'!$A$5,"Partner","World")/1000000000</f>
        <v>#REF!</v>
      </c>
      <c r="D69" s="170" t="e">
        <f>+GETPIVOTDATA("Trade Value",'[4]China  pivot'!$A$5,"Partner","New Zealand")/1000000000</f>
        <v>#REF!</v>
      </c>
      <c r="E69" s="171" t="e">
        <f>+C69-D69</f>
        <v>#REF!</v>
      </c>
      <c r="F69" s="172" t="e">
        <f>+D69/C69</f>
        <v>#REF!</v>
      </c>
      <c r="G69" s="173" t="e">
        <f>+E69/C69</f>
        <v>#REF!</v>
      </c>
      <c r="N69" s="233" t="s">
        <v>21</v>
      </c>
      <c r="O69" s="234" t="s">
        <v>144</v>
      </c>
      <c r="P69" s="235" t="e">
        <f>GETPIVOTDATA("Trade Value",'[4]Nz pivot'!$A$5)/1000000000</f>
        <v>#REF!</v>
      </c>
      <c r="Q69" s="235" t="e">
        <f>GETPIVOTDATA("Trade Value",'[4]Nz pivot'!$A$5,"Partner","China")/1000000000</f>
        <v>#REF!</v>
      </c>
      <c r="R69" s="235" t="e">
        <f>+P69-Q69</f>
        <v>#REF!</v>
      </c>
      <c r="S69" s="236" t="e">
        <f>+Q69/P69</f>
        <v>#REF!</v>
      </c>
      <c r="T69" s="237" t="e">
        <f>+R69/P69</f>
        <v>#REF!</v>
      </c>
    </row>
    <row r="72" spans="1:21">
      <c r="N72" s="238"/>
      <c r="O72" s="238"/>
    </row>
    <row r="73" spans="1:21">
      <c r="N73" s="238"/>
      <c r="O73" s="238"/>
    </row>
    <row r="74" spans="1:21">
      <c r="N74" s="238"/>
      <c r="O74" s="238"/>
    </row>
    <row r="75" spans="1:21">
      <c r="A75" s="239"/>
      <c r="B75" s="239"/>
      <c r="N75" s="238"/>
      <c r="O75" s="238"/>
    </row>
    <row r="76" spans="1:21">
      <c r="A76" s="239"/>
      <c r="B76" s="239"/>
      <c r="N76" s="238"/>
      <c r="O76" s="238"/>
    </row>
    <row r="77" spans="1:21">
      <c r="A77" s="239"/>
      <c r="B77" s="239"/>
      <c r="N77" s="238"/>
      <c r="O77" s="238"/>
    </row>
    <row r="78" spans="1:21">
      <c r="A78" s="239"/>
      <c r="B78" s="239"/>
      <c r="N78" s="238"/>
      <c r="O78" s="238"/>
      <c r="P78" s="238"/>
      <c r="Q78" s="238"/>
    </row>
    <row r="79" spans="1:21">
      <c r="A79" s="239"/>
      <c r="B79" s="239"/>
      <c r="N79" s="238"/>
      <c r="O79" s="238"/>
      <c r="P79" s="238"/>
      <c r="Q79" s="238"/>
    </row>
    <row r="80" spans="1:21">
      <c r="A80" s="239"/>
      <c r="B80" s="239"/>
      <c r="N80" s="238"/>
      <c r="O80" s="238"/>
      <c r="P80" s="238"/>
      <c r="Q80" s="238"/>
    </row>
    <row r="81" spans="1:17">
      <c r="A81" s="239"/>
      <c r="B81" s="239"/>
      <c r="N81" s="238"/>
      <c r="O81" s="238"/>
      <c r="P81" s="238"/>
      <c r="Q81" s="238"/>
    </row>
    <row r="82" spans="1:17">
      <c r="A82" s="239"/>
      <c r="B82" s="239"/>
      <c r="N82" s="238"/>
      <c r="O82" s="238"/>
      <c r="P82" s="238"/>
      <c r="Q82" s="238"/>
    </row>
    <row r="83" spans="1:17">
      <c r="A83" s="239"/>
      <c r="B83" s="239"/>
      <c r="N83" s="238"/>
      <c r="O83" s="238"/>
      <c r="P83" s="238"/>
      <c r="Q83" s="238"/>
    </row>
    <row r="84" spans="1:17">
      <c r="A84" s="239"/>
      <c r="B84" s="239"/>
      <c r="C84" s="239"/>
      <c r="D84" s="238"/>
      <c r="N84" s="238"/>
      <c r="O84" s="238"/>
      <c r="P84" s="238"/>
      <c r="Q84" s="238"/>
    </row>
    <row r="85" spans="1:17">
      <c r="A85" s="239"/>
      <c r="B85" s="239"/>
      <c r="C85" s="239"/>
      <c r="D85" s="238"/>
      <c r="N85" s="238"/>
      <c r="O85" s="238"/>
      <c r="P85" s="238"/>
      <c r="Q85" s="238"/>
    </row>
    <row r="86" spans="1:17">
      <c r="A86" s="239"/>
      <c r="B86" s="239"/>
      <c r="C86" s="239"/>
      <c r="D86" s="238"/>
      <c r="N86" s="238"/>
      <c r="O86" s="238"/>
      <c r="P86" s="238"/>
      <c r="Q86" s="238"/>
    </row>
    <row r="87" spans="1:17">
      <c r="A87" s="239"/>
      <c r="B87" s="239"/>
      <c r="C87" s="239"/>
      <c r="D87" s="238"/>
      <c r="N87" s="238"/>
      <c r="O87" s="238"/>
      <c r="P87" s="238"/>
      <c r="Q87" s="238"/>
    </row>
  </sheetData>
  <mergeCells count="4">
    <mergeCell ref="C56:E56"/>
    <mergeCell ref="F56:G56"/>
    <mergeCell ref="P56:R56"/>
    <mergeCell ref="S56:T56"/>
  </mergeCells>
  <conditionalFormatting sqref="F58:F68">
    <cfRule type="dataBar" priority="2">
      <dataBar>
        <cfvo type="min"/>
        <cfvo type="max"/>
        <color rgb="FF008AEF"/>
      </dataBar>
      <extLst>
        <ext xmlns:x14="http://schemas.microsoft.com/office/spreadsheetml/2009/9/main" uri="{B025F937-C7B1-47D3-B67F-A62EFF666E3E}">
          <x14:id>{7C8C70C9-C029-472C-9EA3-5BC98358430C}</x14:id>
        </ext>
      </extLst>
    </cfRule>
  </conditionalFormatting>
  <conditionalFormatting sqref="S58:S67">
    <cfRule type="dataBar" priority="1">
      <dataBar>
        <cfvo type="min"/>
        <cfvo type="max"/>
        <color rgb="FF008AEF"/>
      </dataBar>
      <extLst>
        <ext xmlns:x14="http://schemas.microsoft.com/office/spreadsheetml/2009/9/main" uri="{B025F937-C7B1-47D3-B67F-A62EFF666E3E}">
          <x14:id>{84380395-D106-4D54-840B-5379ED5D7F6A}</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7C8C70C9-C029-472C-9EA3-5BC98358430C}">
            <x14:dataBar minLength="0" maxLength="100" gradient="0">
              <x14:cfvo type="autoMin"/>
              <x14:cfvo type="autoMax"/>
              <x14:negativeFillColor rgb="FFFF0000"/>
              <x14:axisColor rgb="FF000000"/>
            </x14:dataBar>
          </x14:cfRule>
          <xm:sqref>F58:F68</xm:sqref>
        </x14:conditionalFormatting>
        <x14:conditionalFormatting xmlns:xm="http://schemas.microsoft.com/office/excel/2006/main">
          <x14:cfRule type="dataBar" id="{84380395-D106-4D54-840B-5379ED5D7F6A}">
            <x14:dataBar minLength="0" maxLength="100" gradient="0">
              <x14:cfvo type="autoMin"/>
              <x14:cfvo type="autoMax"/>
              <x14:negativeFillColor rgb="FFFF0000"/>
              <x14:axisColor rgb="FF000000"/>
            </x14:dataBar>
          </x14:cfRule>
          <xm:sqref>S58:S67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51:Z75"/>
  <sheetViews>
    <sheetView topLeftCell="A34" workbookViewId="0">
      <selection activeCell="A75" sqref="A75"/>
    </sheetView>
  </sheetViews>
  <sheetFormatPr defaultRowHeight="12.75"/>
  <cols>
    <col min="1" max="1" width="9" customWidth="1"/>
  </cols>
  <sheetData>
    <row r="51" spans="1:26">
      <c r="A51" s="18"/>
      <c r="B51" s="283" t="s">
        <v>62</v>
      </c>
      <c r="C51" s="284"/>
      <c r="D51" s="284"/>
      <c r="E51" s="284"/>
      <c r="F51" s="284"/>
      <c r="G51" s="285"/>
      <c r="H51" s="283" t="s">
        <v>63</v>
      </c>
      <c r="I51" s="284"/>
      <c r="J51" s="284"/>
      <c r="K51" s="284"/>
      <c r="L51" s="284"/>
      <c r="M51" s="285"/>
      <c r="O51" s="283" t="s">
        <v>62</v>
      </c>
      <c r="P51" s="284"/>
      <c r="Q51" s="284"/>
      <c r="R51" s="284"/>
      <c r="S51" s="284"/>
      <c r="T51" s="285"/>
      <c r="U51" s="283" t="s">
        <v>63</v>
      </c>
      <c r="V51" s="284"/>
      <c r="W51" s="284"/>
      <c r="X51" s="284"/>
      <c r="Y51" s="284"/>
      <c r="Z51" s="285"/>
    </row>
    <row r="52" spans="1:26" ht="25.5">
      <c r="A52" s="27"/>
      <c r="B52" s="28" t="s">
        <v>56</v>
      </c>
      <c r="C52" s="29" t="s">
        <v>24</v>
      </c>
      <c r="D52" s="29" t="s">
        <v>14</v>
      </c>
      <c r="E52" s="29" t="s">
        <v>17</v>
      </c>
      <c r="F52" s="29" t="s">
        <v>34</v>
      </c>
      <c r="G52" s="131" t="s">
        <v>59</v>
      </c>
      <c r="H52" s="28" t="s">
        <v>56</v>
      </c>
      <c r="I52" s="29" t="s">
        <v>24</v>
      </c>
      <c r="J52" s="29" t="s">
        <v>14</v>
      </c>
      <c r="K52" s="29" t="s">
        <v>17</v>
      </c>
      <c r="L52" s="29" t="s">
        <v>34</v>
      </c>
      <c r="M52" s="131" t="s">
        <v>59</v>
      </c>
      <c r="O52" s="28"/>
      <c r="P52" s="29" t="s">
        <v>24</v>
      </c>
      <c r="Q52" s="29" t="s">
        <v>14</v>
      </c>
      <c r="R52" s="29" t="s">
        <v>17</v>
      </c>
      <c r="S52" s="29" t="s">
        <v>34</v>
      </c>
      <c r="T52" s="131" t="s">
        <v>59</v>
      </c>
      <c r="U52" s="28"/>
      <c r="V52" s="29" t="s">
        <v>24</v>
      </c>
      <c r="W52" s="29" t="s">
        <v>14</v>
      </c>
      <c r="X52" s="29" t="s">
        <v>17</v>
      </c>
      <c r="Y52" s="29" t="s">
        <v>34</v>
      </c>
      <c r="Z52" s="131" t="s">
        <v>59</v>
      </c>
    </row>
    <row r="53" spans="1:26">
      <c r="A53" s="122">
        <f t="shared" ref="A53:A73" si="0">EDATE(A54,-12)</f>
        <v>34759</v>
      </c>
      <c r="B53" s="78">
        <f>INDEX([1]Sheet1!B:B,MATCH($A53,[1]Sheet1!$A:$A,0))/1000000000</f>
        <v>20.923012041</v>
      </c>
      <c r="C53" s="79">
        <f>INDEX([1]Sheet1!C:C,MATCH($A53,[1]Sheet1!$A:$A,0))/1000000000</f>
        <v>4.4596205009999998</v>
      </c>
      <c r="D53" s="79">
        <f>INDEX([1]Sheet1!D:D,MATCH($A53,[1]Sheet1!$A:$A,0))/1000000000</f>
        <v>0.60987139999999995</v>
      </c>
      <c r="E53" s="79">
        <f>INDEX([1]Sheet1!F:F,MATCH($A53,[1]Sheet1!$A:$A,0))/1000000000</f>
        <v>3.3715993480000002</v>
      </c>
      <c r="F53" s="79">
        <f>INDEX([1]Sheet1!K:K,MATCH($A53,[1]Sheet1!$A:$A,0))/1000000000</f>
        <v>2.2716799829999998</v>
      </c>
      <c r="G53" s="132">
        <f>B53-SUM(C53:F53)</f>
        <v>10.210240809</v>
      </c>
      <c r="H53" s="79">
        <f>INDEX([1]Sheet1!M:M,MATCH($A53,[1]Sheet1!$A:$A,0))/1000000000</f>
        <v>20.645797429000002</v>
      </c>
      <c r="I53" s="79">
        <f>INDEX([1]Sheet1!N:N,MATCH($A53,[1]Sheet1!$A:$A,0))/1000000000</f>
        <v>4.4352309419999996</v>
      </c>
      <c r="J53" s="79">
        <f>INDEX([1]Sheet1!O:O,MATCH($A53,[1]Sheet1!$A:$A,0))/1000000000</f>
        <v>0.68657221300000004</v>
      </c>
      <c r="K53" s="79">
        <f>INDEX([1]Sheet1!Q:Q,MATCH($A53,[1]Sheet1!$A:$A,0))/1000000000</f>
        <v>3.1263926419999999</v>
      </c>
      <c r="L53" s="79">
        <f>INDEX([1]Sheet1!V:V,MATCH($A53,[1]Sheet1!$A:$A,0))/1000000000</f>
        <v>3.8787867060000001</v>
      </c>
      <c r="M53" s="132">
        <f>H53-SUM(I53:L53)</f>
        <v>8.5188149260000028</v>
      </c>
      <c r="O53" s="78"/>
      <c r="P53" s="215">
        <f>C53/$B53</f>
        <v>0.21314428784254791</v>
      </c>
      <c r="Q53" s="215">
        <f t="shared" ref="Q53:T53" si="1">D53/$B53</f>
        <v>2.914835582969208E-2</v>
      </c>
      <c r="R53" s="215">
        <f t="shared" si="1"/>
        <v>0.16114311559889813</v>
      </c>
      <c r="S53" s="215">
        <f t="shared" si="1"/>
        <v>0.10857327704770688</v>
      </c>
      <c r="T53" s="215">
        <f t="shared" si="1"/>
        <v>0.48799096368115502</v>
      </c>
      <c r="U53" s="79"/>
      <c r="V53" s="215">
        <f>I53/$H53</f>
        <v>0.21482487936116615</v>
      </c>
      <c r="W53" s="215">
        <f t="shared" ref="W53:Z68" si="2">J53/$H53</f>
        <v>3.3254816887605912E-2</v>
      </c>
      <c r="X53" s="215">
        <f t="shared" si="2"/>
        <v>0.15142997758994431</v>
      </c>
      <c r="Y53" s="215">
        <f t="shared" si="2"/>
        <v>0.18787294214907313</v>
      </c>
      <c r="Z53" s="215">
        <f t="shared" si="2"/>
        <v>0.41261738401221054</v>
      </c>
    </row>
    <row r="54" spans="1:26">
      <c r="A54" s="122">
        <f t="shared" si="0"/>
        <v>35125</v>
      </c>
      <c r="B54" s="31">
        <f>INDEX([1]Sheet1!B:B,MATCH($A54,[1]Sheet1!$A:$A,0))/1000000000</f>
        <v>20.395484788000001</v>
      </c>
      <c r="C54" s="32">
        <f>INDEX([1]Sheet1!C:C,MATCH($A54,[1]Sheet1!$A:$A,0))/1000000000</f>
        <v>4.192843538</v>
      </c>
      <c r="D54" s="32">
        <f>INDEX([1]Sheet1!D:D,MATCH($A54,[1]Sheet1!$A:$A,0))/1000000000</f>
        <v>0.49842971699999999</v>
      </c>
      <c r="E54" s="32">
        <f>INDEX([1]Sheet1!F:F,MATCH($A54,[1]Sheet1!$A:$A,0))/1000000000</f>
        <v>3.2705053400000001</v>
      </c>
      <c r="F54" s="32">
        <f>INDEX([1]Sheet1!K:K,MATCH($A54,[1]Sheet1!$A:$A,0))/1000000000</f>
        <v>1.8964544480000001</v>
      </c>
      <c r="G54" s="133">
        <f t="shared" ref="G54:G75" si="3">B54-SUM(C54:F54)</f>
        <v>10.537251745000001</v>
      </c>
      <c r="H54" s="32">
        <f>INDEX([1]Sheet1!M:M,MATCH($A54,[1]Sheet1!$A:$A,0))/1000000000</f>
        <v>21.391308107</v>
      </c>
      <c r="I54" s="32">
        <f>INDEX([1]Sheet1!N:N,MATCH($A54,[1]Sheet1!$A:$A,0))/1000000000</f>
        <v>4.7427889160000003</v>
      </c>
      <c r="J54" s="32">
        <f>INDEX([1]Sheet1!O:O,MATCH($A54,[1]Sheet1!$A:$A,0))/1000000000</f>
        <v>0.76778991200000002</v>
      </c>
      <c r="K54" s="32">
        <f>INDEX([1]Sheet1!Q:Q,MATCH($A54,[1]Sheet1!$A:$A,0))/1000000000</f>
        <v>2.9142070489999998</v>
      </c>
      <c r="L54" s="32">
        <f>INDEX([1]Sheet1!V:V,MATCH($A54,[1]Sheet1!$A:$A,0))/1000000000</f>
        <v>3.9416383430000002</v>
      </c>
      <c r="M54" s="133">
        <f t="shared" ref="M54:M75" si="4">H54-SUM(I54:L54)</f>
        <v>9.0248838870000014</v>
      </c>
      <c r="O54" s="31"/>
      <c r="P54" s="215">
        <f t="shared" ref="P54:P75" si="5">C54/$B54</f>
        <v>0.20557704715442332</v>
      </c>
      <c r="Q54" s="215">
        <f t="shared" ref="Q54:Q75" si="6">D54/$B54</f>
        <v>2.4438238275819698E-2</v>
      </c>
      <c r="R54" s="215">
        <f t="shared" ref="R54:R75" si="7">E54/$B54</f>
        <v>0.16035438107969135</v>
      </c>
      <c r="S54" s="215">
        <f t="shared" ref="S54:S75" si="8">F54/$B54</f>
        <v>9.2984033854189546E-2</v>
      </c>
      <c r="T54" s="215">
        <f t="shared" ref="T54:T75" si="9">G54/$B54</f>
        <v>0.51664629963587605</v>
      </c>
      <c r="U54" s="32"/>
      <c r="V54" s="215">
        <f t="shared" ref="V54:V75" si="10">I54/$H54</f>
        <v>0.22171570304520041</v>
      </c>
      <c r="W54" s="215">
        <f t="shared" si="2"/>
        <v>3.5892611529855518E-2</v>
      </c>
      <c r="X54" s="215">
        <f t="shared" si="2"/>
        <v>0.13623323241491561</v>
      </c>
      <c r="Y54" s="215">
        <f t="shared" si="2"/>
        <v>0.18426354869388073</v>
      </c>
      <c r="Z54" s="215">
        <f t="shared" si="2"/>
        <v>0.42189490431614779</v>
      </c>
    </row>
    <row r="55" spans="1:26">
      <c r="A55" s="122">
        <f t="shared" si="0"/>
        <v>35490</v>
      </c>
      <c r="B55" s="31">
        <f>INDEX([1]Sheet1!B:B,MATCH($A55,[1]Sheet1!$A:$A,0))/1000000000</f>
        <v>20.777795367</v>
      </c>
      <c r="C55" s="32">
        <f>INDEX([1]Sheet1!C:C,MATCH($A55,[1]Sheet1!$A:$A,0))/1000000000</f>
        <v>4.2050432569999998</v>
      </c>
      <c r="D55" s="32">
        <f>INDEX([1]Sheet1!D:D,MATCH($A55,[1]Sheet1!$A:$A,0))/1000000000</f>
        <v>0.52069433499999995</v>
      </c>
      <c r="E55" s="32">
        <f>INDEX([1]Sheet1!F:F,MATCH($A55,[1]Sheet1!$A:$A,0))/1000000000</f>
        <v>3.1380128840000001</v>
      </c>
      <c r="F55" s="32">
        <f>INDEX([1]Sheet1!K:K,MATCH($A55,[1]Sheet1!$A:$A,0))/1000000000</f>
        <v>1.934216779</v>
      </c>
      <c r="G55" s="133">
        <f t="shared" si="3"/>
        <v>10.979828112</v>
      </c>
      <c r="H55" s="32">
        <f>INDEX([1]Sheet1!M:M,MATCH($A55,[1]Sheet1!$A:$A,0))/1000000000</f>
        <v>21.241542216999999</v>
      </c>
      <c r="I55" s="32">
        <f>INDEX([1]Sheet1!N:N,MATCH($A55,[1]Sheet1!$A:$A,0))/1000000000</f>
        <v>5.0926778979999998</v>
      </c>
      <c r="J55" s="32">
        <f>INDEX([1]Sheet1!O:O,MATCH($A55,[1]Sheet1!$A:$A,0))/1000000000</f>
        <v>0.82431790900000002</v>
      </c>
      <c r="K55" s="32">
        <f>INDEX([1]Sheet1!Q:Q,MATCH($A55,[1]Sheet1!$A:$A,0))/1000000000</f>
        <v>2.9737572750000001</v>
      </c>
      <c r="L55" s="32">
        <f>INDEX([1]Sheet1!V:V,MATCH($A55,[1]Sheet1!$A:$A,0))/1000000000</f>
        <v>3.526382248</v>
      </c>
      <c r="M55" s="133">
        <f t="shared" si="4"/>
        <v>8.8244068869999985</v>
      </c>
      <c r="O55" s="31"/>
      <c r="P55" s="215">
        <f t="shared" si="5"/>
        <v>0.20238158970795295</v>
      </c>
      <c r="Q55" s="215">
        <f t="shared" si="6"/>
        <v>2.5060133946019334E-2</v>
      </c>
      <c r="R55" s="215">
        <f t="shared" si="7"/>
        <v>0.15102723020286835</v>
      </c>
      <c r="S55" s="215">
        <f t="shared" si="8"/>
        <v>9.309056831274741E-2</v>
      </c>
      <c r="T55" s="215">
        <f t="shared" si="9"/>
        <v>0.52844047783041193</v>
      </c>
      <c r="U55" s="32"/>
      <c r="V55" s="215">
        <f t="shared" si="10"/>
        <v>0.23975085452713671</v>
      </c>
      <c r="W55" s="215">
        <f t="shared" si="2"/>
        <v>3.8806876665493859E-2</v>
      </c>
      <c r="X55" s="215">
        <f t="shared" si="2"/>
        <v>0.13999723958931978</v>
      </c>
      <c r="Y55" s="215">
        <f t="shared" si="2"/>
        <v>0.16601347548003229</v>
      </c>
      <c r="Z55" s="215">
        <f t="shared" si="2"/>
        <v>0.41543155373801732</v>
      </c>
    </row>
    <row r="56" spans="1:26">
      <c r="A56" s="122">
        <f t="shared" si="0"/>
        <v>35855</v>
      </c>
      <c r="B56" s="31">
        <f>INDEX([1]Sheet1!B:B,MATCH($A56,[1]Sheet1!$A:$A,0))/1000000000</f>
        <v>21.998173029</v>
      </c>
      <c r="C56" s="32">
        <f>INDEX([1]Sheet1!C:C,MATCH($A56,[1]Sheet1!$A:$A,0))/1000000000</f>
        <v>4.5174270869999997</v>
      </c>
      <c r="D56" s="32">
        <f>INDEX([1]Sheet1!D:D,MATCH($A56,[1]Sheet1!$A:$A,0))/1000000000</f>
        <v>0.62565404099999999</v>
      </c>
      <c r="E56" s="32">
        <f>INDEX([1]Sheet1!F:F,MATCH($A56,[1]Sheet1!$A:$A,0))/1000000000</f>
        <v>3.1596426549999999</v>
      </c>
      <c r="F56" s="32">
        <f>INDEX([1]Sheet1!K:K,MATCH($A56,[1]Sheet1!$A:$A,0))/1000000000</f>
        <v>2.4086944969999999</v>
      </c>
      <c r="G56" s="133">
        <f t="shared" si="3"/>
        <v>11.286754749</v>
      </c>
      <c r="H56" s="32">
        <f>INDEX([1]Sheet1!M:M,MATCH($A56,[1]Sheet1!$A:$A,0))/1000000000</f>
        <v>22.406809337999999</v>
      </c>
      <c r="I56" s="32">
        <f>INDEX([1]Sheet1!N:N,MATCH($A56,[1]Sheet1!$A:$A,0))/1000000000</f>
        <v>5.5407120089999999</v>
      </c>
      <c r="J56" s="32">
        <f>INDEX([1]Sheet1!O:O,MATCH($A56,[1]Sheet1!$A:$A,0))/1000000000</f>
        <v>1.0819123479999999</v>
      </c>
      <c r="K56" s="32">
        <f>INDEX([1]Sheet1!Q:Q,MATCH($A56,[1]Sheet1!$A:$A,0))/1000000000</f>
        <v>2.5817602590000002</v>
      </c>
      <c r="L56" s="32">
        <f>INDEX([1]Sheet1!V:V,MATCH($A56,[1]Sheet1!$A:$A,0))/1000000000</f>
        <v>4.0075452360000003</v>
      </c>
      <c r="M56" s="133">
        <f t="shared" si="4"/>
        <v>9.1948794859999996</v>
      </c>
      <c r="O56" s="31"/>
      <c r="P56" s="215">
        <f t="shared" si="5"/>
        <v>0.20535464836305792</v>
      </c>
      <c r="Q56" s="215">
        <f t="shared" si="6"/>
        <v>2.8441181918844156E-2</v>
      </c>
      <c r="R56" s="215">
        <f t="shared" si="7"/>
        <v>0.14363204848123845</v>
      </c>
      <c r="S56" s="215">
        <f t="shared" si="8"/>
        <v>0.10949520643485433</v>
      </c>
      <c r="T56" s="215">
        <f t="shared" si="9"/>
        <v>0.51307691480200512</v>
      </c>
      <c r="U56" s="32"/>
      <c r="V56" s="215">
        <f t="shared" si="10"/>
        <v>0.24727804505407355</v>
      </c>
      <c r="W56" s="215">
        <f t="shared" si="2"/>
        <v>4.8284980323600589E-2</v>
      </c>
      <c r="X56" s="215">
        <f t="shared" si="2"/>
        <v>0.1152221282403452</v>
      </c>
      <c r="Y56" s="215">
        <f t="shared" si="2"/>
        <v>0.17885389997064652</v>
      </c>
      <c r="Z56" s="215">
        <f t="shared" si="2"/>
        <v>0.41036094641133419</v>
      </c>
    </row>
    <row r="57" spans="1:26">
      <c r="A57" s="122">
        <f t="shared" si="0"/>
        <v>36220</v>
      </c>
      <c r="B57" s="31">
        <f>INDEX([1]Sheet1!B:B,MATCH($A57,[1]Sheet1!$A:$A,0))/1000000000</f>
        <v>22.520890902000001</v>
      </c>
      <c r="C57" s="32">
        <f>INDEX([1]Sheet1!C:C,MATCH($A57,[1]Sheet1!$A:$A,0))/1000000000</f>
        <v>4.8004616689999997</v>
      </c>
      <c r="D57" s="32">
        <f>INDEX([1]Sheet1!D:D,MATCH($A57,[1]Sheet1!$A:$A,0))/1000000000</f>
        <v>0.64441744899999998</v>
      </c>
      <c r="E57" s="32">
        <f>INDEX([1]Sheet1!F:F,MATCH($A57,[1]Sheet1!$A:$A,0))/1000000000</f>
        <v>2.8813047699999998</v>
      </c>
      <c r="F57" s="32">
        <f>INDEX([1]Sheet1!K:K,MATCH($A57,[1]Sheet1!$A:$A,0))/1000000000</f>
        <v>3.0046250969999999</v>
      </c>
      <c r="G57" s="133">
        <f t="shared" si="3"/>
        <v>11.190081917000002</v>
      </c>
      <c r="H57" s="32">
        <f>INDEX([1]Sheet1!M:M,MATCH($A57,[1]Sheet1!$A:$A,0))/1000000000</f>
        <v>23.733445984999999</v>
      </c>
      <c r="I57" s="32">
        <f>INDEX([1]Sheet1!N:N,MATCH($A57,[1]Sheet1!$A:$A,0))/1000000000</f>
        <v>5.2179438380000001</v>
      </c>
      <c r="J57" s="32">
        <f>INDEX([1]Sheet1!O:O,MATCH($A57,[1]Sheet1!$A:$A,0))/1000000000</f>
        <v>1.203722798</v>
      </c>
      <c r="K57" s="32">
        <f>INDEX([1]Sheet1!Q:Q,MATCH($A57,[1]Sheet1!$A:$A,0))/1000000000</f>
        <v>2.8436724839999998</v>
      </c>
      <c r="L57" s="32">
        <f>INDEX([1]Sheet1!V:V,MATCH($A57,[1]Sheet1!$A:$A,0))/1000000000</f>
        <v>4.3886470319999997</v>
      </c>
      <c r="M57" s="133">
        <f t="shared" si="4"/>
        <v>10.079459833</v>
      </c>
      <c r="O57" s="31"/>
      <c r="P57" s="215">
        <f t="shared" si="5"/>
        <v>0.21315593996211257</v>
      </c>
      <c r="Q57" s="215">
        <f t="shared" si="6"/>
        <v>2.861420766186348E-2</v>
      </c>
      <c r="R57" s="215">
        <f t="shared" si="7"/>
        <v>0.12793920020917651</v>
      </c>
      <c r="S57" s="215">
        <f t="shared" si="8"/>
        <v>0.13341501941795605</v>
      </c>
      <c r="T57" s="215">
        <f t="shared" si="9"/>
        <v>0.4968756327488914</v>
      </c>
      <c r="U57" s="32"/>
      <c r="V57" s="215">
        <f t="shared" si="10"/>
        <v>0.21985614062525274</v>
      </c>
      <c r="W57" s="215">
        <f t="shared" si="2"/>
        <v>5.071841648114548E-2</v>
      </c>
      <c r="X57" s="215">
        <f t="shared" si="2"/>
        <v>0.119817092123801</v>
      </c>
      <c r="Y57" s="215">
        <f t="shared" si="2"/>
        <v>0.18491402532837878</v>
      </c>
      <c r="Z57" s="215">
        <f t="shared" si="2"/>
        <v>0.42469432544142199</v>
      </c>
    </row>
    <row r="58" spans="1:26">
      <c r="A58" s="122">
        <f t="shared" si="0"/>
        <v>36586</v>
      </c>
      <c r="B58" s="31">
        <f>INDEX([1]Sheet1!B:B,MATCH($A58,[1]Sheet1!$A:$A,0))/1000000000</f>
        <v>24.61505185</v>
      </c>
      <c r="C58" s="32">
        <f>INDEX([1]Sheet1!C:C,MATCH($A58,[1]Sheet1!$A:$A,0))/1000000000</f>
        <v>5.2636807279999998</v>
      </c>
      <c r="D58" s="32">
        <f>INDEX([1]Sheet1!D:D,MATCH($A58,[1]Sheet1!$A:$A,0))/1000000000</f>
        <v>0.69276266600000003</v>
      </c>
      <c r="E58" s="32">
        <f>INDEX([1]Sheet1!F:F,MATCH($A58,[1]Sheet1!$A:$A,0))/1000000000</f>
        <v>3.1315481900000002</v>
      </c>
      <c r="F58" s="32">
        <f>INDEX([1]Sheet1!K:K,MATCH($A58,[1]Sheet1!$A:$A,0))/1000000000</f>
        <v>3.4697151740000001</v>
      </c>
      <c r="G58" s="133">
        <f t="shared" si="3"/>
        <v>12.057345091999998</v>
      </c>
      <c r="H58" s="32">
        <f>INDEX([1]Sheet1!M:M,MATCH($A58,[1]Sheet1!$A:$A,0))/1000000000</f>
        <v>27.923692556999999</v>
      </c>
      <c r="I58" s="32">
        <f>INDEX([1]Sheet1!N:N,MATCH($A58,[1]Sheet1!$A:$A,0))/1000000000</f>
        <v>6.788072294</v>
      </c>
      <c r="J58" s="32">
        <f>INDEX([1]Sheet1!O:O,MATCH($A58,[1]Sheet1!$A:$A,0))/1000000000</f>
        <v>1.535349855</v>
      </c>
      <c r="K58" s="32">
        <f>INDEX([1]Sheet1!Q:Q,MATCH($A58,[1]Sheet1!$A:$A,0))/1000000000</f>
        <v>3.407145662</v>
      </c>
      <c r="L58" s="32">
        <f>INDEX([1]Sheet1!V:V,MATCH($A58,[1]Sheet1!$A:$A,0))/1000000000</f>
        <v>4.530635159</v>
      </c>
      <c r="M58" s="133">
        <f t="shared" si="4"/>
        <v>11.662489587</v>
      </c>
      <c r="O58" s="31"/>
      <c r="P58" s="215">
        <f t="shared" si="5"/>
        <v>0.21383992039001126</v>
      </c>
      <c r="Q58" s="215">
        <f t="shared" si="6"/>
        <v>2.8143863771710884E-2</v>
      </c>
      <c r="R58" s="215">
        <f t="shared" si="7"/>
        <v>0.12722086506594135</v>
      </c>
      <c r="S58" s="215">
        <f t="shared" si="8"/>
        <v>0.1409590845123489</v>
      </c>
      <c r="T58" s="215">
        <f t="shared" si="9"/>
        <v>0.4898362662599875</v>
      </c>
      <c r="U58" s="32"/>
      <c r="V58" s="215">
        <f t="shared" si="10"/>
        <v>0.24309364816790122</v>
      </c>
      <c r="W58" s="215">
        <f t="shared" si="2"/>
        <v>5.4983768778642909E-2</v>
      </c>
      <c r="X58" s="215">
        <f t="shared" si="2"/>
        <v>0.12201630049625675</v>
      </c>
      <c r="Y58" s="215">
        <f t="shared" si="2"/>
        <v>0.16225057448085412</v>
      </c>
      <c r="Z58" s="215">
        <f t="shared" si="2"/>
        <v>0.417655708076345</v>
      </c>
    </row>
    <row r="59" spans="1:26">
      <c r="A59" s="122">
        <f t="shared" si="0"/>
        <v>36951</v>
      </c>
      <c r="B59" s="31">
        <f>INDEX([1]Sheet1!B:B,MATCH($A59,[1]Sheet1!$A:$A,0))/1000000000</f>
        <v>30.536337729</v>
      </c>
      <c r="C59" s="32">
        <f>INDEX([1]Sheet1!C:C,MATCH($A59,[1]Sheet1!$A:$A,0))/1000000000</f>
        <v>6.1157997540000002</v>
      </c>
      <c r="D59" s="32">
        <f>INDEX([1]Sheet1!D:D,MATCH($A59,[1]Sheet1!$A:$A,0))/1000000000</f>
        <v>1.0062734129999999</v>
      </c>
      <c r="E59" s="32">
        <f>INDEX([1]Sheet1!F:F,MATCH($A59,[1]Sheet1!$A:$A,0))/1000000000</f>
        <v>4.1419882389999998</v>
      </c>
      <c r="F59" s="32">
        <f>INDEX([1]Sheet1!K:K,MATCH($A59,[1]Sheet1!$A:$A,0))/1000000000</f>
        <v>4.33353316</v>
      </c>
      <c r="G59" s="133">
        <f t="shared" si="3"/>
        <v>14.938743163</v>
      </c>
      <c r="H59" s="32">
        <f>INDEX([1]Sheet1!M:M,MATCH($A59,[1]Sheet1!$A:$A,0))/1000000000</f>
        <v>31.463362788000001</v>
      </c>
      <c r="I59" s="32">
        <f>INDEX([1]Sheet1!N:N,MATCH($A59,[1]Sheet1!$A:$A,0))/1000000000</f>
        <v>6.8504690119999996</v>
      </c>
      <c r="J59" s="32">
        <f>INDEX([1]Sheet1!O:O,MATCH($A59,[1]Sheet1!$A:$A,0))/1000000000</f>
        <v>2.0378027410000001</v>
      </c>
      <c r="K59" s="32">
        <f>INDEX([1]Sheet1!Q:Q,MATCH($A59,[1]Sheet1!$A:$A,0))/1000000000</f>
        <v>3.4042915379999998</v>
      </c>
      <c r="L59" s="32">
        <f>INDEX([1]Sheet1!V:V,MATCH($A59,[1]Sheet1!$A:$A,0))/1000000000</f>
        <v>5.5113035000000004</v>
      </c>
      <c r="M59" s="133">
        <f t="shared" si="4"/>
        <v>13.659495997000001</v>
      </c>
      <c r="O59" s="31"/>
      <c r="P59" s="215">
        <f t="shared" si="5"/>
        <v>0.20027941163985416</v>
      </c>
      <c r="Q59" s="215">
        <f t="shared" si="6"/>
        <v>3.2953310312793471E-2</v>
      </c>
      <c r="R59" s="215">
        <f t="shared" si="7"/>
        <v>0.1356412899201859</v>
      </c>
      <c r="S59" s="215">
        <f t="shared" si="8"/>
        <v>0.14191397797793201</v>
      </c>
      <c r="T59" s="215">
        <f t="shared" si="9"/>
        <v>0.48921201014923449</v>
      </c>
      <c r="U59" s="32"/>
      <c r="V59" s="215">
        <f t="shared" si="10"/>
        <v>0.21772844365551228</v>
      </c>
      <c r="W59" s="215">
        <f t="shared" si="2"/>
        <v>6.4767480664120552E-2</v>
      </c>
      <c r="X59" s="215">
        <f t="shared" si="2"/>
        <v>0.10819859151541115</v>
      </c>
      <c r="Y59" s="215">
        <f t="shared" si="2"/>
        <v>0.17516574871971374</v>
      </c>
      <c r="Z59" s="215">
        <f t="shared" si="2"/>
        <v>0.43413973544524226</v>
      </c>
    </row>
    <row r="60" spans="1:26">
      <c r="A60" s="122">
        <f t="shared" si="0"/>
        <v>37316</v>
      </c>
      <c r="B60" s="31">
        <f>INDEX([1]Sheet1!B:B,MATCH($A60,[1]Sheet1!$A:$A,0))/1000000000</f>
        <v>32.694739703000003</v>
      </c>
      <c r="C60" s="32">
        <f>INDEX([1]Sheet1!C:C,MATCH($A60,[1]Sheet1!$A:$A,0))/1000000000</f>
        <v>6.3119503479999999</v>
      </c>
      <c r="D60" s="32">
        <f>INDEX([1]Sheet1!D:D,MATCH($A60,[1]Sheet1!$A:$A,0))/1000000000</f>
        <v>1.3722978240000001</v>
      </c>
      <c r="E60" s="32">
        <f>INDEX([1]Sheet1!F:F,MATCH($A60,[1]Sheet1!$A:$A,0))/1000000000</f>
        <v>3.9373676629999999</v>
      </c>
      <c r="F60" s="32">
        <f>INDEX([1]Sheet1!K:K,MATCH($A60,[1]Sheet1!$A:$A,0))/1000000000</f>
        <v>4.8669138810000003</v>
      </c>
      <c r="G60" s="133">
        <f t="shared" si="3"/>
        <v>16.206209987000001</v>
      </c>
      <c r="H60" s="32">
        <f>INDEX([1]Sheet1!M:M,MATCH($A60,[1]Sheet1!$A:$A,0))/1000000000</f>
        <v>31.828634799</v>
      </c>
      <c r="I60" s="32">
        <f>INDEX([1]Sheet1!N:N,MATCH($A60,[1]Sheet1!$A:$A,0))/1000000000</f>
        <v>7.0321381240000003</v>
      </c>
      <c r="J60" s="32">
        <f>INDEX([1]Sheet1!O:O,MATCH($A60,[1]Sheet1!$A:$A,0))/1000000000</f>
        <v>2.2741634839999998</v>
      </c>
      <c r="K60" s="32">
        <f>INDEX([1]Sheet1!Q:Q,MATCH($A60,[1]Sheet1!$A:$A,0))/1000000000</f>
        <v>3.5998173429999998</v>
      </c>
      <c r="L60" s="32">
        <f>INDEX([1]Sheet1!V:V,MATCH($A60,[1]Sheet1!$A:$A,0))/1000000000</f>
        <v>4.9723280809999997</v>
      </c>
      <c r="M60" s="133">
        <f t="shared" si="4"/>
        <v>13.950187766999999</v>
      </c>
      <c r="O60" s="31"/>
      <c r="P60" s="215">
        <f t="shared" si="5"/>
        <v>0.19305706071796094</v>
      </c>
      <c r="Q60" s="215">
        <f t="shared" si="6"/>
        <v>4.1973046320784163E-2</v>
      </c>
      <c r="R60" s="215">
        <f t="shared" si="7"/>
        <v>0.12042816975351894</v>
      </c>
      <c r="S60" s="215">
        <f t="shared" si="8"/>
        <v>0.14885923317362953</v>
      </c>
      <c r="T60" s="215">
        <f t="shared" si="9"/>
        <v>0.49568249003410636</v>
      </c>
      <c r="U60" s="32"/>
      <c r="V60" s="215">
        <f t="shared" si="10"/>
        <v>0.22093747244920908</v>
      </c>
      <c r="W60" s="215">
        <f t="shared" si="2"/>
        <v>7.1450236504377179E-2</v>
      </c>
      <c r="X60" s="215">
        <f t="shared" si="2"/>
        <v>0.11309996064025654</v>
      </c>
      <c r="Y60" s="215">
        <f t="shared" si="2"/>
        <v>0.15622184590701393</v>
      </c>
      <c r="Z60" s="215">
        <f t="shared" si="2"/>
        <v>0.43829048449914321</v>
      </c>
    </row>
    <row r="61" spans="1:26">
      <c r="A61" s="122">
        <f t="shared" si="0"/>
        <v>37681</v>
      </c>
      <c r="B61" s="31">
        <f>INDEX([1]Sheet1!B:B,MATCH($A61,[1]Sheet1!$A:$A,0))/1000000000</f>
        <v>30.271375406000001</v>
      </c>
      <c r="C61" s="32">
        <f>INDEX([1]Sheet1!C:C,MATCH($A61,[1]Sheet1!$A:$A,0))/1000000000</f>
        <v>6.0555900060000001</v>
      </c>
      <c r="D61" s="32">
        <f>INDEX([1]Sheet1!D:D,MATCH($A61,[1]Sheet1!$A:$A,0))/1000000000</f>
        <v>1.5215172809999999</v>
      </c>
      <c r="E61" s="32">
        <f>INDEX([1]Sheet1!F:F,MATCH($A61,[1]Sheet1!$A:$A,0))/1000000000</f>
        <v>3.5010653879999998</v>
      </c>
      <c r="F61" s="32">
        <f>INDEX([1]Sheet1!K:K,MATCH($A61,[1]Sheet1!$A:$A,0))/1000000000</f>
        <v>4.6730052720000002</v>
      </c>
      <c r="G61" s="133">
        <f t="shared" si="3"/>
        <v>14.520197458999998</v>
      </c>
      <c r="H61" s="32">
        <f>INDEX([1]Sheet1!M:M,MATCH($A61,[1]Sheet1!$A:$A,0))/1000000000</f>
        <v>32.168192521000002</v>
      </c>
      <c r="I61" s="32">
        <f>INDEX([1]Sheet1!N:N,MATCH($A61,[1]Sheet1!$A:$A,0))/1000000000</f>
        <v>7.3262983029999997</v>
      </c>
      <c r="J61" s="32">
        <f>INDEX([1]Sheet1!O:O,MATCH($A61,[1]Sheet1!$A:$A,0))/1000000000</f>
        <v>2.6237614150000002</v>
      </c>
      <c r="K61" s="32">
        <f>INDEX([1]Sheet1!Q:Q,MATCH($A61,[1]Sheet1!$A:$A,0))/1000000000</f>
        <v>3.8016292630000001</v>
      </c>
      <c r="L61" s="32">
        <f>INDEX([1]Sheet1!V:V,MATCH($A61,[1]Sheet1!$A:$A,0))/1000000000</f>
        <v>4.1629434779999999</v>
      </c>
      <c r="M61" s="133">
        <f t="shared" si="4"/>
        <v>14.253560062000002</v>
      </c>
      <c r="O61" s="31"/>
      <c r="P61" s="215">
        <f t="shared" si="5"/>
        <v>0.20004343789412818</v>
      </c>
      <c r="Q61" s="215">
        <f t="shared" si="6"/>
        <v>5.0262575142139873E-2</v>
      </c>
      <c r="R61" s="215">
        <f t="shared" si="7"/>
        <v>0.11565597337562877</v>
      </c>
      <c r="S61" s="215">
        <f t="shared" si="8"/>
        <v>0.15437043111935303</v>
      </c>
      <c r="T61" s="215">
        <f t="shared" si="9"/>
        <v>0.47966758246875008</v>
      </c>
      <c r="U61" s="32"/>
      <c r="V61" s="215">
        <f t="shared" si="10"/>
        <v>0.2277497654932665</v>
      </c>
      <c r="W61" s="215">
        <f t="shared" si="2"/>
        <v>8.1563843330244912E-2</v>
      </c>
      <c r="X61" s="215">
        <f t="shared" si="2"/>
        <v>0.11817975972750801</v>
      </c>
      <c r="Y61" s="215">
        <f t="shared" si="2"/>
        <v>0.1294117931954788</v>
      </c>
      <c r="Z61" s="215">
        <f t="shared" si="2"/>
        <v>0.44309483825350177</v>
      </c>
    </row>
    <row r="62" spans="1:26">
      <c r="A62" s="122">
        <f t="shared" si="0"/>
        <v>38047</v>
      </c>
      <c r="B62" s="31">
        <f>INDEX([1]Sheet1!B:B,MATCH($A62,[1]Sheet1!$A:$A,0))/1000000000</f>
        <v>28.599932625000001</v>
      </c>
      <c r="C62" s="32">
        <f>INDEX([1]Sheet1!C:C,MATCH($A62,[1]Sheet1!$A:$A,0))/1000000000</f>
        <v>6.203340882</v>
      </c>
      <c r="D62" s="32">
        <f>INDEX([1]Sheet1!D:D,MATCH($A62,[1]Sheet1!$A:$A,0))/1000000000</f>
        <v>1.458408425</v>
      </c>
      <c r="E62" s="32">
        <f>INDEX([1]Sheet1!F:F,MATCH($A62,[1]Sheet1!$A:$A,0))/1000000000</f>
        <v>3.0786783550000001</v>
      </c>
      <c r="F62" s="32">
        <f>INDEX([1]Sheet1!K:K,MATCH($A62,[1]Sheet1!$A:$A,0))/1000000000</f>
        <v>4.0629060069999996</v>
      </c>
      <c r="G62" s="133">
        <f t="shared" si="3"/>
        <v>13.796598956</v>
      </c>
      <c r="H62" s="32">
        <f>INDEX([1]Sheet1!M:M,MATCH($A62,[1]Sheet1!$A:$A,0))/1000000000</f>
        <v>32.355306159999998</v>
      </c>
      <c r="I62" s="32">
        <f>INDEX([1]Sheet1!N:N,MATCH($A62,[1]Sheet1!$A:$A,0))/1000000000</f>
        <v>7.1629667709999998</v>
      </c>
      <c r="J62" s="32">
        <f>INDEX([1]Sheet1!O:O,MATCH($A62,[1]Sheet1!$A:$A,0))/1000000000</f>
        <v>2.9321615410000001</v>
      </c>
      <c r="K62" s="32">
        <f>INDEX([1]Sheet1!Q:Q,MATCH($A62,[1]Sheet1!$A:$A,0))/1000000000</f>
        <v>3.7876671499999999</v>
      </c>
      <c r="L62" s="32">
        <f>INDEX([1]Sheet1!V:V,MATCH($A62,[1]Sheet1!$A:$A,0))/1000000000</f>
        <v>3.9180192800000002</v>
      </c>
      <c r="M62" s="133">
        <f t="shared" si="4"/>
        <v>14.554491417999998</v>
      </c>
      <c r="O62" s="31"/>
      <c r="P62" s="215">
        <f t="shared" si="5"/>
        <v>0.21690054180678336</v>
      </c>
      <c r="Q62" s="215">
        <f t="shared" si="6"/>
        <v>5.0993421702160389E-2</v>
      </c>
      <c r="R62" s="215">
        <f t="shared" si="7"/>
        <v>0.10764634991863027</v>
      </c>
      <c r="S62" s="215">
        <f t="shared" si="8"/>
        <v>0.14205998525494776</v>
      </c>
      <c r="T62" s="215">
        <f t="shared" si="9"/>
        <v>0.48239970131747817</v>
      </c>
      <c r="U62" s="32"/>
      <c r="V62" s="215">
        <f t="shared" si="10"/>
        <v>0.22138460800149634</v>
      </c>
      <c r="W62" s="215">
        <f t="shared" si="2"/>
        <v>9.0623823075578036E-2</v>
      </c>
      <c r="X62" s="215">
        <f t="shared" si="2"/>
        <v>0.1170647908961094</v>
      </c>
      <c r="Y62" s="215">
        <f t="shared" si="2"/>
        <v>0.12109356223133945</v>
      </c>
      <c r="Z62" s="215">
        <f t="shared" si="2"/>
        <v>0.44983321579547675</v>
      </c>
    </row>
    <row r="63" spans="1:26">
      <c r="A63" s="122">
        <f t="shared" si="0"/>
        <v>38412</v>
      </c>
      <c r="B63" s="31">
        <f>INDEX([1]Sheet1!B:B,MATCH($A63,[1]Sheet1!$A:$A,0))/1000000000</f>
        <v>31.088257356</v>
      </c>
      <c r="C63" s="32">
        <f>INDEX([1]Sheet1!C:C,MATCH($A63,[1]Sheet1!$A:$A,0))/1000000000</f>
        <v>6.5238562939999998</v>
      </c>
      <c r="D63" s="32">
        <f>INDEX([1]Sheet1!D:D,MATCH($A63,[1]Sheet1!$A:$A,0))/1000000000</f>
        <v>1.6577987430000001</v>
      </c>
      <c r="E63" s="32">
        <f>INDEX([1]Sheet1!F:F,MATCH($A63,[1]Sheet1!$A:$A,0))/1000000000</f>
        <v>3.4562042260000001</v>
      </c>
      <c r="F63" s="32">
        <f>INDEX([1]Sheet1!K:K,MATCH($A63,[1]Sheet1!$A:$A,0))/1000000000</f>
        <v>4.5567432480000001</v>
      </c>
      <c r="G63" s="133">
        <f t="shared" si="3"/>
        <v>14.893654845</v>
      </c>
      <c r="H63" s="32">
        <f>INDEX([1]Sheet1!M:M,MATCH($A63,[1]Sheet1!$A:$A,0))/1000000000</f>
        <v>35.446325696999999</v>
      </c>
      <c r="I63" s="32">
        <f>INDEX([1]Sheet1!N:N,MATCH($A63,[1]Sheet1!$A:$A,0))/1000000000</f>
        <v>8.0011402050000004</v>
      </c>
      <c r="J63" s="32">
        <f>INDEX([1]Sheet1!O:O,MATCH($A63,[1]Sheet1!$A:$A,0))/1000000000</f>
        <v>3.507157963</v>
      </c>
      <c r="K63" s="32">
        <f>INDEX([1]Sheet1!Q:Q,MATCH($A63,[1]Sheet1!$A:$A,0))/1000000000</f>
        <v>3.9959340600000002</v>
      </c>
      <c r="L63" s="32">
        <f>INDEX([1]Sheet1!V:V,MATCH($A63,[1]Sheet1!$A:$A,0))/1000000000</f>
        <v>3.7756512610000001</v>
      </c>
      <c r="M63" s="133">
        <f t="shared" si="4"/>
        <v>16.166442207999999</v>
      </c>
      <c r="O63" s="31"/>
      <c r="P63" s="215">
        <f t="shared" si="5"/>
        <v>0.20984953319491556</v>
      </c>
      <c r="Q63" s="215">
        <f t="shared" si="6"/>
        <v>5.3325560323825828E-2</v>
      </c>
      <c r="R63" s="215">
        <f t="shared" si="7"/>
        <v>0.11117394540395351</v>
      </c>
      <c r="S63" s="215">
        <f t="shared" si="8"/>
        <v>0.14657441862435411</v>
      </c>
      <c r="T63" s="215">
        <f t="shared" si="9"/>
        <v>0.479076542452951</v>
      </c>
      <c r="U63" s="32"/>
      <c r="V63" s="215">
        <f t="shared" si="10"/>
        <v>0.22572551731863078</v>
      </c>
      <c r="W63" s="215">
        <f t="shared" si="2"/>
        <v>9.8942778808152415E-2</v>
      </c>
      <c r="X63" s="215">
        <f t="shared" si="2"/>
        <v>0.11273196816385954</v>
      </c>
      <c r="Y63" s="215">
        <f t="shared" si="2"/>
        <v>0.10651742280073764</v>
      </c>
      <c r="Z63" s="215">
        <f t="shared" si="2"/>
        <v>0.45608231290861967</v>
      </c>
    </row>
    <row r="64" spans="1:26">
      <c r="A64" s="122">
        <f t="shared" si="0"/>
        <v>38777</v>
      </c>
      <c r="B64" s="31">
        <f>INDEX([1]Sheet1!B:B,MATCH($A64,[1]Sheet1!$A:$A,0))/1000000000</f>
        <v>31.097723444</v>
      </c>
      <c r="C64" s="32">
        <f>INDEX([1]Sheet1!C:C,MATCH($A64,[1]Sheet1!$A:$A,0))/1000000000</f>
        <v>6.6404536089999997</v>
      </c>
      <c r="D64" s="32">
        <f>INDEX([1]Sheet1!D:D,MATCH($A64,[1]Sheet1!$A:$A,0))/1000000000</f>
        <v>1.647286314</v>
      </c>
      <c r="E64" s="32">
        <f>INDEX([1]Sheet1!F:F,MATCH($A64,[1]Sheet1!$A:$A,0))/1000000000</f>
        <v>3.2836083710000001</v>
      </c>
      <c r="F64" s="32">
        <f>INDEX([1]Sheet1!K:K,MATCH($A64,[1]Sheet1!$A:$A,0))/1000000000</f>
        <v>4.2833267480000004</v>
      </c>
      <c r="G64" s="133">
        <f t="shared" si="3"/>
        <v>15.243048401999999</v>
      </c>
      <c r="H64" s="32">
        <f>INDEX([1]Sheet1!M:M,MATCH($A64,[1]Sheet1!$A:$A,0))/1000000000</f>
        <v>38.160091430999998</v>
      </c>
      <c r="I64" s="32">
        <f>INDEX([1]Sheet1!N:N,MATCH($A64,[1]Sheet1!$A:$A,0))/1000000000</f>
        <v>7.540481464</v>
      </c>
      <c r="J64" s="32">
        <f>INDEX([1]Sheet1!O:O,MATCH($A64,[1]Sheet1!$A:$A,0))/1000000000</f>
        <v>4.2254642689999997</v>
      </c>
      <c r="K64" s="32">
        <f>INDEX([1]Sheet1!Q:Q,MATCH($A64,[1]Sheet1!$A:$A,0))/1000000000</f>
        <v>4.0099579079999996</v>
      </c>
      <c r="L64" s="32">
        <f>INDEX([1]Sheet1!V:V,MATCH($A64,[1]Sheet1!$A:$A,0))/1000000000</f>
        <v>4.4123072079999996</v>
      </c>
      <c r="M64" s="133">
        <f t="shared" si="4"/>
        <v>17.971880581999997</v>
      </c>
      <c r="O64" s="31"/>
      <c r="P64" s="215">
        <f t="shared" si="5"/>
        <v>0.21353503966159973</v>
      </c>
      <c r="Q64" s="215">
        <f t="shared" si="6"/>
        <v>5.2971283154099429E-2</v>
      </c>
      <c r="R64" s="215">
        <f t="shared" si="7"/>
        <v>0.10558999204276287</v>
      </c>
      <c r="S64" s="215">
        <f t="shared" si="8"/>
        <v>0.13773763072121042</v>
      </c>
      <c r="T64" s="215">
        <f t="shared" si="9"/>
        <v>0.49016605442032757</v>
      </c>
      <c r="U64" s="32"/>
      <c r="V64" s="215">
        <f t="shared" si="10"/>
        <v>0.19760124206291502</v>
      </c>
      <c r="W64" s="215">
        <f t="shared" si="2"/>
        <v>0.11072993042064286</v>
      </c>
      <c r="X64" s="215">
        <f t="shared" si="2"/>
        <v>0.10508250262583077</v>
      </c>
      <c r="Y64" s="215">
        <f t="shared" si="2"/>
        <v>0.11562622212208819</v>
      </c>
      <c r="Z64" s="215">
        <f t="shared" si="2"/>
        <v>0.47096010276852313</v>
      </c>
    </row>
    <row r="65" spans="1:26">
      <c r="A65" s="122">
        <f t="shared" si="0"/>
        <v>39142</v>
      </c>
      <c r="B65" s="31">
        <f>INDEX([1]Sheet1!B:B,MATCH($A65,[1]Sheet1!$A:$A,0))/1000000000</f>
        <v>35.303007133999998</v>
      </c>
      <c r="C65" s="32">
        <f>INDEX([1]Sheet1!C:C,MATCH($A65,[1]Sheet1!$A:$A,0))/1000000000</f>
        <v>7.1177083640000003</v>
      </c>
      <c r="D65" s="32">
        <f>INDEX([1]Sheet1!D:D,MATCH($A65,[1]Sheet1!$A:$A,0))/1000000000</f>
        <v>1.8819398869999999</v>
      </c>
      <c r="E65" s="32">
        <f>INDEX([1]Sheet1!F:F,MATCH($A65,[1]Sheet1!$A:$A,0))/1000000000</f>
        <v>3.5712455090000002</v>
      </c>
      <c r="F65" s="32">
        <f>INDEX([1]Sheet1!K:K,MATCH($A65,[1]Sheet1!$A:$A,0))/1000000000</f>
        <v>4.5844391919999996</v>
      </c>
      <c r="G65" s="133">
        <f t="shared" si="3"/>
        <v>18.147674181999996</v>
      </c>
      <c r="H65" s="32">
        <f>INDEX([1]Sheet1!M:M,MATCH($A65,[1]Sheet1!$A:$A,0))/1000000000</f>
        <v>41.081724647000001</v>
      </c>
      <c r="I65" s="32">
        <f>INDEX([1]Sheet1!N:N,MATCH($A65,[1]Sheet1!$A:$A,0))/1000000000</f>
        <v>8.5264943340000006</v>
      </c>
      <c r="J65" s="32">
        <f>INDEX([1]Sheet1!O:O,MATCH($A65,[1]Sheet1!$A:$A,0))/1000000000</f>
        <v>5.1826396460000002</v>
      </c>
      <c r="K65" s="32">
        <f>INDEX([1]Sheet1!Q:Q,MATCH($A65,[1]Sheet1!$A:$A,0))/1000000000</f>
        <v>3.7206485680000001</v>
      </c>
      <c r="L65" s="32">
        <f>INDEX([1]Sheet1!V:V,MATCH($A65,[1]Sheet1!$A:$A,0))/1000000000</f>
        <v>4.5517605359999997</v>
      </c>
      <c r="M65" s="133">
        <f t="shared" si="4"/>
        <v>19.100181563</v>
      </c>
      <c r="O65" s="31"/>
      <c r="P65" s="215">
        <f t="shared" si="5"/>
        <v>0.2016176224587112</v>
      </c>
      <c r="Q65" s="215">
        <f t="shared" si="6"/>
        <v>5.3308203458609087E-2</v>
      </c>
      <c r="R65" s="215">
        <f t="shared" si="7"/>
        <v>0.10115981042194468</v>
      </c>
      <c r="S65" s="215">
        <f t="shared" si="8"/>
        <v>0.12985973615785179</v>
      </c>
      <c r="T65" s="215">
        <f t="shared" si="9"/>
        <v>0.51405462750288311</v>
      </c>
      <c r="U65" s="32"/>
      <c r="V65" s="215">
        <f t="shared" si="10"/>
        <v>0.20754957118438913</v>
      </c>
      <c r="W65" s="215">
        <f t="shared" si="2"/>
        <v>0.12615438350099703</v>
      </c>
      <c r="X65" s="215">
        <f t="shared" si="2"/>
        <v>9.0567000289548477E-2</v>
      </c>
      <c r="Y65" s="215">
        <f t="shared" si="2"/>
        <v>0.11079769837102962</v>
      </c>
      <c r="Z65" s="215">
        <f t="shared" si="2"/>
        <v>0.46493134665403568</v>
      </c>
    </row>
    <row r="66" spans="1:26">
      <c r="A66" s="122">
        <f t="shared" si="0"/>
        <v>39508</v>
      </c>
      <c r="B66" s="31">
        <f>INDEX([1]Sheet1!B:B,MATCH($A66,[1]Sheet1!$A:$A,0))/1000000000</f>
        <v>38.125541617000003</v>
      </c>
      <c r="C66" s="32">
        <f>INDEX([1]Sheet1!C:C,MATCH($A66,[1]Sheet1!$A:$A,0))/1000000000</f>
        <v>8.4805412659999995</v>
      </c>
      <c r="D66" s="32">
        <f>INDEX([1]Sheet1!D:D,MATCH($A66,[1]Sheet1!$A:$A,0))/1000000000</f>
        <v>2.0245563620000002</v>
      </c>
      <c r="E66" s="32">
        <f>INDEX([1]Sheet1!F:F,MATCH($A66,[1]Sheet1!$A:$A,0))/1000000000</f>
        <v>3.3172529879999999</v>
      </c>
      <c r="F66" s="32">
        <f>INDEX([1]Sheet1!K:K,MATCH($A66,[1]Sheet1!$A:$A,0))/1000000000</f>
        <v>4.0911769439999999</v>
      </c>
      <c r="G66" s="133">
        <f t="shared" si="3"/>
        <v>20.212014057000005</v>
      </c>
      <c r="H66" s="32">
        <f>INDEX([1]Sheet1!M:M,MATCH($A66,[1]Sheet1!$A:$A,0))/1000000000</f>
        <v>42.653371772</v>
      </c>
      <c r="I66" s="32">
        <f>INDEX([1]Sheet1!N:N,MATCH($A66,[1]Sheet1!$A:$A,0))/1000000000</f>
        <v>8.5414884139999998</v>
      </c>
      <c r="J66" s="32">
        <f>INDEX([1]Sheet1!O:O,MATCH($A66,[1]Sheet1!$A:$A,0))/1000000000</f>
        <v>5.6872244070000004</v>
      </c>
      <c r="K66" s="32">
        <f>INDEX([1]Sheet1!Q:Q,MATCH($A66,[1]Sheet1!$A:$A,0))/1000000000</f>
        <v>4.0072987969999998</v>
      </c>
      <c r="L66" s="32">
        <f>INDEX([1]Sheet1!V:V,MATCH($A66,[1]Sheet1!$A:$A,0))/1000000000</f>
        <v>3.9239143140000001</v>
      </c>
      <c r="M66" s="133">
        <f t="shared" si="4"/>
        <v>20.49344584</v>
      </c>
      <c r="O66" s="31"/>
      <c r="P66" s="215">
        <f t="shared" si="5"/>
        <v>0.22243726662806451</v>
      </c>
      <c r="Q66" s="215">
        <f t="shared" si="6"/>
        <v>5.3102363301174973E-2</v>
      </c>
      <c r="R66" s="215">
        <f t="shared" si="7"/>
        <v>8.7008678363820341E-2</v>
      </c>
      <c r="S66" s="215">
        <f t="shared" si="8"/>
        <v>0.10730803473164989</v>
      </c>
      <c r="T66" s="215">
        <f t="shared" si="9"/>
        <v>0.53014365697529031</v>
      </c>
      <c r="U66" s="32"/>
      <c r="V66" s="215">
        <f t="shared" si="10"/>
        <v>0.2002535335226909</v>
      </c>
      <c r="W66" s="215">
        <f t="shared" si="2"/>
        <v>0.13333586937512418</v>
      </c>
      <c r="X66" s="215">
        <f t="shared" si="2"/>
        <v>9.3950340395612272E-2</v>
      </c>
      <c r="Y66" s="215">
        <f t="shared" si="2"/>
        <v>9.1995407419956224E-2</v>
      </c>
      <c r="Z66" s="215">
        <f t="shared" si="2"/>
        <v>0.48046484928661642</v>
      </c>
    </row>
    <row r="67" spans="1:26">
      <c r="A67" s="122">
        <f t="shared" si="0"/>
        <v>39873</v>
      </c>
      <c r="B67" s="31">
        <f>INDEX([1]Sheet1!B:B,MATCH($A67,[1]Sheet1!$A:$A,0))/1000000000</f>
        <v>43.352879270999999</v>
      </c>
      <c r="C67" s="32">
        <f>INDEX([1]Sheet1!C:C,MATCH($A67,[1]Sheet1!$A:$A,0))/1000000000</f>
        <v>10.058848236999999</v>
      </c>
      <c r="D67" s="32">
        <f>INDEX([1]Sheet1!D:D,MATCH($A67,[1]Sheet1!$A:$A,0))/1000000000</f>
        <v>2.9589014809999998</v>
      </c>
      <c r="E67" s="32">
        <f>INDEX([1]Sheet1!F:F,MATCH($A67,[1]Sheet1!$A:$A,0))/1000000000</f>
        <v>3.6247704170000001</v>
      </c>
      <c r="F67" s="32">
        <f>INDEX([1]Sheet1!K:K,MATCH($A67,[1]Sheet1!$A:$A,0))/1000000000</f>
        <v>4.7567526940000002</v>
      </c>
      <c r="G67" s="133">
        <f t="shared" si="3"/>
        <v>21.953606442000002</v>
      </c>
      <c r="H67" s="32">
        <f>INDEX([1]Sheet1!M:M,MATCH($A67,[1]Sheet1!$A:$A,0))/1000000000</f>
        <v>48.037267784999997</v>
      </c>
      <c r="I67" s="32">
        <f>INDEX([1]Sheet1!N:N,MATCH($A67,[1]Sheet1!$A:$A,0))/1000000000</f>
        <v>8.5297178779999996</v>
      </c>
      <c r="J67" s="32">
        <f>INDEX([1]Sheet1!O:O,MATCH($A67,[1]Sheet1!$A:$A,0))/1000000000</f>
        <v>6.5942611109999998</v>
      </c>
      <c r="K67" s="32">
        <f>INDEX([1]Sheet1!Q:Q,MATCH($A67,[1]Sheet1!$A:$A,0))/1000000000</f>
        <v>3.8997244129999999</v>
      </c>
      <c r="L67" s="32">
        <f>INDEX([1]Sheet1!V:V,MATCH($A67,[1]Sheet1!$A:$A,0))/1000000000</f>
        <v>4.7144778059999997</v>
      </c>
      <c r="M67" s="133">
        <f t="shared" si="4"/>
        <v>24.299086576999997</v>
      </c>
      <c r="O67" s="31"/>
      <c r="P67" s="215">
        <f t="shared" si="5"/>
        <v>0.23202261086563297</v>
      </c>
      <c r="Q67" s="215">
        <f t="shared" si="6"/>
        <v>6.8251556315413978E-2</v>
      </c>
      <c r="R67" s="215">
        <f t="shared" si="7"/>
        <v>8.3610834573211709E-2</v>
      </c>
      <c r="S67" s="215">
        <f t="shared" si="8"/>
        <v>0.1097217249231686</v>
      </c>
      <c r="T67" s="215">
        <f t="shared" si="9"/>
        <v>0.50639327332257278</v>
      </c>
      <c r="U67" s="32"/>
      <c r="V67" s="215">
        <f t="shared" si="10"/>
        <v>0.17756459247799827</v>
      </c>
      <c r="W67" s="215">
        <f t="shared" si="2"/>
        <v>0.13727385871556808</v>
      </c>
      <c r="X67" s="215">
        <f t="shared" si="2"/>
        <v>8.1181228508956094E-2</v>
      </c>
      <c r="Y67" s="215">
        <f t="shared" si="2"/>
        <v>9.8142088911062741E-2</v>
      </c>
      <c r="Z67" s="215">
        <f t="shared" si="2"/>
        <v>0.50583823138641482</v>
      </c>
    </row>
    <row r="68" spans="1:26">
      <c r="A68" s="122">
        <f t="shared" si="0"/>
        <v>40238</v>
      </c>
      <c r="B68" s="31">
        <f>INDEX([1]Sheet1!B:B,MATCH($A68,[1]Sheet1!$A:$A,0))/1000000000</f>
        <v>39.555846742999996</v>
      </c>
      <c r="C68" s="32">
        <f>INDEX([1]Sheet1!C:C,MATCH($A68,[1]Sheet1!$A:$A,0))/1000000000</f>
        <v>9.3072501949999999</v>
      </c>
      <c r="D68" s="32">
        <f>INDEX([1]Sheet1!D:D,MATCH($A68,[1]Sheet1!$A:$A,0))/1000000000</f>
        <v>3.803768925</v>
      </c>
      <c r="E68" s="32">
        <f>INDEX([1]Sheet1!F:F,MATCH($A68,[1]Sheet1!$A:$A,0))/1000000000</f>
        <v>2.83447388</v>
      </c>
      <c r="F68" s="32">
        <f>INDEX([1]Sheet1!K:K,MATCH($A68,[1]Sheet1!$A:$A,0))/1000000000</f>
        <v>3.5228366530000002</v>
      </c>
      <c r="G68" s="133">
        <f t="shared" si="3"/>
        <v>20.087517089999999</v>
      </c>
      <c r="H68" s="32">
        <f>INDEX([1]Sheet1!M:M,MATCH($A68,[1]Sheet1!$A:$A,0))/1000000000</f>
        <v>39.719299425999999</v>
      </c>
      <c r="I68" s="32">
        <f>INDEX([1]Sheet1!N:N,MATCH($A68,[1]Sheet1!$A:$A,0))/1000000000</f>
        <v>7.5582274319999998</v>
      </c>
      <c r="J68" s="32">
        <f>INDEX([1]Sheet1!O:O,MATCH($A68,[1]Sheet1!$A:$A,0))/1000000000</f>
        <v>6.0277023569999999</v>
      </c>
      <c r="K68" s="32">
        <f>INDEX([1]Sheet1!Q:Q,MATCH($A68,[1]Sheet1!$A:$A,0))/1000000000</f>
        <v>2.6584912329999999</v>
      </c>
      <c r="L68" s="32">
        <f>INDEX([1]Sheet1!V:V,MATCH($A68,[1]Sheet1!$A:$A,0))/1000000000</f>
        <v>4.2206508559999998</v>
      </c>
      <c r="M68" s="133">
        <f t="shared" si="4"/>
        <v>19.254227547999999</v>
      </c>
      <c r="O68" s="31"/>
      <c r="P68" s="215">
        <f t="shared" si="5"/>
        <v>0.23529391888563372</v>
      </c>
      <c r="Q68" s="215">
        <f t="shared" si="6"/>
        <v>9.6161989647538873E-2</v>
      </c>
      <c r="R68" s="215">
        <f t="shared" si="7"/>
        <v>7.1657520022665247E-2</v>
      </c>
      <c r="S68" s="215">
        <f t="shared" si="8"/>
        <v>8.9059821570458969E-2</v>
      </c>
      <c r="T68" s="215">
        <f t="shared" si="9"/>
        <v>0.50782674987370324</v>
      </c>
      <c r="U68" s="32"/>
      <c r="V68" s="215">
        <f t="shared" si="10"/>
        <v>0.19029105601627083</v>
      </c>
      <c r="W68" s="215">
        <f t="shared" si="2"/>
        <v>0.15175751949578206</v>
      </c>
      <c r="X68" s="215">
        <f t="shared" si="2"/>
        <v>6.6931976933605447E-2</v>
      </c>
      <c r="Y68" s="215">
        <f t="shared" si="2"/>
        <v>0.10626196627318127</v>
      </c>
      <c r="Z68" s="215">
        <f t="shared" si="2"/>
        <v>0.48475748128116042</v>
      </c>
    </row>
    <row r="69" spans="1:26">
      <c r="A69" s="122">
        <f t="shared" si="0"/>
        <v>40603</v>
      </c>
      <c r="B69" s="31">
        <f>INDEX([1]Sheet1!B:B,MATCH($A69,[1]Sheet1!$A:$A,0))/1000000000</f>
        <v>44.764359716999998</v>
      </c>
      <c r="C69" s="32">
        <f>INDEX([1]Sheet1!C:C,MATCH($A69,[1]Sheet1!$A:$A,0))/1000000000</f>
        <v>10.165968829000001</v>
      </c>
      <c r="D69" s="32">
        <f>INDEX([1]Sheet1!D:D,MATCH($A69,[1]Sheet1!$A:$A,0))/1000000000</f>
        <v>5.3959133599999998</v>
      </c>
      <c r="E69" s="32">
        <f>INDEX([1]Sheet1!F:F,MATCH($A69,[1]Sheet1!$A:$A,0))/1000000000</f>
        <v>3.3553321829999998</v>
      </c>
      <c r="F69" s="32">
        <f>INDEX([1]Sheet1!K:K,MATCH($A69,[1]Sheet1!$A:$A,0))/1000000000</f>
        <v>3.8859392420000001</v>
      </c>
      <c r="G69" s="133">
        <f t="shared" si="3"/>
        <v>21.961206102999999</v>
      </c>
      <c r="H69" s="32">
        <f>INDEX([1]Sheet1!M:M,MATCH($A69,[1]Sheet1!$A:$A,0))/1000000000</f>
        <v>44.023677134000003</v>
      </c>
      <c r="I69" s="32">
        <f>INDEX([1]Sheet1!N:N,MATCH($A69,[1]Sheet1!$A:$A,0))/1000000000</f>
        <v>7.6225117400000002</v>
      </c>
      <c r="J69" s="32">
        <f>INDEX([1]Sheet1!O:O,MATCH($A69,[1]Sheet1!$A:$A,0))/1000000000</f>
        <v>6.9382527679999999</v>
      </c>
      <c r="K69" s="32">
        <f>INDEX([1]Sheet1!Q:Q,MATCH($A69,[1]Sheet1!$A:$A,0))/1000000000</f>
        <v>3.176892762</v>
      </c>
      <c r="L69" s="32">
        <f>INDEX([1]Sheet1!V:V,MATCH($A69,[1]Sheet1!$A:$A,0))/1000000000</f>
        <v>4.8477393299999996</v>
      </c>
      <c r="M69" s="133">
        <f t="shared" si="4"/>
        <v>21.438280534000004</v>
      </c>
      <c r="O69" s="31"/>
      <c r="P69" s="215">
        <f t="shared" si="5"/>
        <v>0.22709961436440043</v>
      </c>
      <c r="Q69" s="215">
        <f t="shared" si="6"/>
        <v>0.12054038958923863</v>
      </c>
      <c r="R69" s="215">
        <f t="shared" si="7"/>
        <v>7.4955437857536417E-2</v>
      </c>
      <c r="S69" s="215">
        <f t="shared" si="8"/>
        <v>8.6808775252609077E-2</v>
      </c>
      <c r="T69" s="215">
        <f t="shared" si="9"/>
        <v>0.49059578293621547</v>
      </c>
      <c r="U69" s="32"/>
      <c r="V69" s="215">
        <f t="shared" si="10"/>
        <v>0.17314573057580973</v>
      </c>
      <c r="W69" s="215">
        <f t="shared" ref="W69:W75" si="11">J69/$H69</f>
        <v>0.15760275423793496</v>
      </c>
      <c r="X69" s="215">
        <f t="shared" ref="X69:X75" si="12">K69/$H69</f>
        <v>7.2163275964661489E-2</v>
      </c>
      <c r="Y69" s="215">
        <f t="shared" ref="Y69:Y75" si="13">L69/$H69</f>
        <v>0.11011663826364095</v>
      </c>
      <c r="Z69" s="215">
        <f t="shared" ref="Z69:Z75" si="14">M69/$H69</f>
        <v>0.48697160095795289</v>
      </c>
    </row>
    <row r="70" spans="1:26">
      <c r="A70" s="122">
        <f t="shared" si="0"/>
        <v>40969</v>
      </c>
      <c r="B70" s="31">
        <f>INDEX([1]Sheet1!B:B,MATCH($A70,[1]Sheet1!$A:$A,0))/1000000000</f>
        <v>47.468228908</v>
      </c>
      <c r="C70" s="32">
        <f>INDEX([1]Sheet1!C:C,MATCH($A70,[1]Sheet1!$A:$A,0))/1000000000</f>
        <v>10.667306642</v>
      </c>
      <c r="D70" s="32">
        <f>INDEX([1]Sheet1!D:D,MATCH($A70,[1]Sheet1!$A:$A,0))/1000000000</f>
        <v>5.9280228250000002</v>
      </c>
      <c r="E70" s="32">
        <f>INDEX([1]Sheet1!F:F,MATCH($A70,[1]Sheet1!$A:$A,0))/1000000000</f>
        <v>3.403875202</v>
      </c>
      <c r="F70" s="32">
        <f>INDEX([1]Sheet1!K:K,MATCH($A70,[1]Sheet1!$A:$A,0))/1000000000</f>
        <v>4.0205353439999998</v>
      </c>
      <c r="G70" s="133">
        <f t="shared" si="3"/>
        <v>23.448488895000001</v>
      </c>
      <c r="H70" s="32">
        <f>INDEX([1]Sheet1!M:M,MATCH($A70,[1]Sheet1!$A:$A,0))/1000000000</f>
        <v>47.201464836</v>
      </c>
      <c r="I70" s="32">
        <f>INDEX([1]Sheet1!N:N,MATCH($A70,[1]Sheet1!$A:$A,0))/1000000000</f>
        <v>7.2829187600000003</v>
      </c>
      <c r="J70" s="32">
        <f>INDEX([1]Sheet1!O:O,MATCH($A70,[1]Sheet1!$A:$A,0))/1000000000</f>
        <v>7.5198973670000004</v>
      </c>
      <c r="K70" s="32">
        <f>INDEX([1]Sheet1!Q:Q,MATCH($A70,[1]Sheet1!$A:$A,0))/1000000000</f>
        <v>2.9297667060000001</v>
      </c>
      <c r="L70" s="32">
        <f>INDEX([1]Sheet1!V:V,MATCH($A70,[1]Sheet1!$A:$A,0))/1000000000</f>
        <v>4.8537963660000001</v>
      </c>
      <c r="M70" s="133">
        <f t="shared" si="4"/>
        <v>24.615085637</v>
      </c>
      <c r="O70" s="31"/>
      <c r="P70" s="215">
        <f t="shared" si="5"/>
        <v>0.22472518750751616</v>
      </c>
      <c r="Q70" s="215">
        <f t="shared" si="6"/>
        <v>0.12488401108221941</v>
      </c>
      <c r="R70" s="215">
        <f t="shared" si="7"/>
        <v>7.1708493876971507E-2</v>
      </c>
      <c r="S70" s="215">
        <f t="shared" si="8"/>
        <v>8.4699501887722711E-2</v>
      </c>
      <c r="T70" s="215">
        <f t="shared" si="9"/>
        <v>0.49398280564557018</v>
      </c>
      <c r="U70" s="32"/>
      <c r="V70" s="215">
        <f t="shared" si="10"/>
        <v>0.15429433779871604</v>
      </c>
      <c r="W70" s="215">
        <f t="shared" si="11"/>
        <v>0.15931491518595126</v>
      </c>
      <c r="X70" s="215">
        <f t="shared" si="12"/>
        <v>6.2069402214091914E-2</v>
      </c>
      <c r="Y70" s="215">
        <f t="shared" si="13"/>
        <v>0.1028314774311425</v>
      </c>
      <c r="Z70" s="215">
        <f t="shared" si="14"/>
        <v>0.52148986737009828</v>
      </c>
    </row>
    <row r="71" spans="1:26">
      <c r="A71" s="122">
        <f t="shared" si="0"/>
        <v>41334</v>
      </c>
      <c r="B71" s="31">
        <f>INDEX([1]Sheet1!B:B,MATCH($A71,[1]Sheet1!$A:$A,0))/1000000000</f>
        <v>46.160364524999999</v>
      </c>
      <c r="C71" s="32">
        <f>INDEX([1]Sheet1!C:C,MATCH($A71,[1]Sheet1!$A:$A,0))/1000000000</f>
        <v>9.736991884</v>
      </c>
      <c r="D71" s="32">
        <f>INDEX([1]Sheet1!D:D,MATCH($A71,[1]Sheet1!$A:$A,0))/1000000000</f>
        <v>7.4021605409999998</v>
      </c>
      <c r="E71" s="32">
        <f>INDEX([1]Sheet1!F:F,MATCH($A71,[1]Sheet1!$A:$A,0))/1000000000</f>
        <v>3.1419126830000002</v>
      </c>
      <c r="F71" s="32">
        <f>INDEX([1]Sheet1!K:K,MATCH($A71,[1]Sheet1!$A:$A,0))/1000000000</f>
        <v>4.3356676749999998</v>
      </c>
      <c r="G71" s="133">
        <f t="shared" si="3"/>
        <v>21.543631741999999</v>
      </c>
      <c r="H71" s="32">
        <f>INDEX([1]Sheet1!M:M,MATCH($A71,[1]Sheet1!$A:$A,0))/1000000000</f>
        <v>46.681014998999999</v>
      </c>
      <c r="I71" s="32">
        <f>INDEX([1]Sheet1!N:N,MATCH($A71,[1]Sheet1!$A:$A,0))/1000000000</f>
        <v>7.0943809680000003</v>
      </c>
      <c r="J71" s="32">
        <f>INDEX([1]Sheet1!O:O,MATCH($A71,[1]Sheet1!$A:$A,0))/1000000000</f>
        <v>7.7608913470000003</v>
      </c>
      <c r="K71" s="32">
        <f>INDEX([1]Sheet1!Q:Q,MATCH($A71,[1]Sheet1!$A:$A,0))/1000000000</f>
        <v>3.037894203</v>
      </c>
      <c r="L71" s="32">
        <f>INDEX([1]Sheet1!V:V,MATCH($A71,[1]Sheet1!$A:$A,0))/1000000000</f>
        <v>4.2180704430000002</v>
      </c>
      <c r="M71" s="133">
        <f t="shared" si="4"/>
        <v>24.569778037999995</v>
      </c>
      <c r="O71" s="31"/>
      <c r="P71" s="215">
        <f t="shared" si="5"/>
        <v>0.21093836637114383</v>
      </c>
      <c r="Q71" s="215">
        <f t="shared" si="6"/>
        <v>0.16035749754513015</v>
      </c>
      <c r="R71" s="215">
        <f t="shared" si="7"/>
        <v>6.8065161861933982E-2</v>
      </c>
      <c r="S71" s="215">
        <f t="shared" si="8"/>
        <v>9.3926200965155832E-2</v>
      </c>
      <c r="T71" s="215">
        <f t="shared" si="9"/>
        <v>0.46671277325663624</v>
      </c>
      <c r="U71" s="32"/>
      <c r="V71" s="215">
        <f t="shared" si="10"/>
        <v>0.15197572221066694</v>
      </c>
      <c r="W71" s="215">
        <f t="shared" si="11"/>
        <v>0.16625369750778243</v>
      </c>
      <c r="X71" s="215">
        <f t="shared" si="12"/>
        <v>6.5077723846944588E-2</v>
      </c>
      <c r="Y71" s="215">
        <f t="shared" si="13"/>
        <v>9.0359441479375718E-2</v>
      </c>
      <c r="Z71" s="215">
        <f t="shared" si="14"/>
        <v>0.52633341495523034</v>
      </c>
    </row>
    <row r="72" spans="1:26">
      <c r="A72" s="122">
        <f t="shared" si="0"/>
        <v>41699</v>
      </c>
      <c r="B72" s="31">
        <f>INDEX([1]Sheet1!B:B,MATCH($A72,[1]Sheet1!$A:$A,0))/1000000000</f>
        <v>50.027958728999998</v>
      </c>
      <c r="C72" s="32">
        <f>INDEX([1]Sheet1!C:C,MATCH($A72,[1]Sheet1!$A:$A,0))/1000000000</f>
        <v>9.0159898960000007</v>
      </c>
      <c r="D72" s="32">
        <f>INDEX([1]Sheet1!D:D,MATCH($A72,[1]Sheet1!$A:$A,0))/1000000000</f>
        <v>11.183377506999999</v>
      </c>
      <c r="E72" s="32">
        <f>INDEX([1]Sheet1!F:F,MATCH($A72,[1]Sheet1!$A:$A,0))/1000000000</f>
        <v>2.8148227929999998</v>
      </c>
      <c r="F72" s="32">
        <f>INDEX([1]Sheet1!K:K,MATCH($A72,[1]Sheet1!$A:$A,0))/1000000000</f>
        <v>4.0659195490000002</v>
      </c>
      <c r="G72" s="133">
        <f t="shared" si="3"/>
        <v>22.947848983999997</v>
      </c>
      <c r="H72" s="32">
        <f>INDEX([1]Sheet1!M:M,MATCH($A72,[1]Sheet1!$A:$A,0))/1000000000</f>
        <v>49.229650407999998</v>
      </c>
      <c r="I72" s="32">
        <f>INDEX([1]Sheet1!N:N,MATCH($A72,[1]Sheet1!$A:$A,0))/1000000000</f>
        <v>6.2472604159999996</v>
      </c>
      <c r="J72" s="32">
        <f>INDEX([1]Sheet1!O:O,MATCH($A72,[1]Sheet1!$A:$A,0))/1000000000</f>
        <v>8.3709385629999993</v>
      </c>
      <c r="K72" s="32">
        <f>INDEX([1]Sheet1!Q:Q,MATCH($A72,[1]Sheet1!$A:$A,0))/1000000000</f>
        <v>3.1882603820000002</v>
      </c>
      <c r="L72" s="32">
        <f>INDEX([1]Sheet1!V:V,MATCH($A72,[1]Sheet1!$A:$A,0))/1000000000</f>
        <v>4.5773394280000002</v>
      </c>
      <c r="M72" s="133">
        <f t="shared" si="4"/>
        <v>26.845851619000001</v>
      </c>
      <c r="O72" s="31"/>
      <c r="P72" s="215">
        <f t="shared" si="5"/>
        <v>0.18021902402293399</v>
      </c>
      <c r="Q72" s="215">
        <f t="shared" si="6"/>
        <v>0.2235425508280286</v>
      </c>
      <c r="R72" s="215">
        <f t="shared" si="7"/>
        <v>5.6264993905664099E-2</v>
      </c>
      <c r="S72" s="215">
        <f t="shared" si="8"/>
        <v>8.127294521499405E-2</v>
      </c>
      <c r="T72" s="215">
        <f t="shared" si="9"/>
        <v>0.45870048602837926</v>
      </c>
      <c r="U72" s="32"/>
      <c r="V72" s="215">
        <f t="shared" si="10"/>
        <v>0.12690036114871125</v>
      </c>
      <c r="W72" s="215">
        <f t="shared" si="11"/>
        <v>0.17003855387199115</v>
      </c>
      <c r="X72" s="215">
        <f t="shared" si="12"/>
        <v>6.4763010819225642E-2</v>
      </c>
      <c r="Y72" s="215">
        <f t="shared" si="13"/>
        <v>9.2979320187416281E-2</v>
      </c>
      <c r="Z72" s="215">
        <f t="shared" si="14"/>
        <v>0.54531875397265572</v>
      </c>
    </row>
    <row r="73" spans="1:26">
      <c r="A73" s="122">
        <f t="shared" si="0"/>
        <v>42064</v>
      </c>
      <c r="B73" s="31">
        <f>INDEX([1]Sheet1!B:B,MATCH($A73,[1]Sheet1!$A:$A,0))/1000000000</f>
        <v>48.915143950999997</v>
      </c>
      <c r="C73" s="32">
        <f>INDEX([1]Sheet1!C:C,MATCH($A73,[1]Sheet1!$A:$A,0))/1000000000</f>
        <v>8.6478352619999992</v>
      </c>
      <c r="D73" s="32">
        <f>INDEX([1]Sheet1!D:D,MATCH($A73,[1]Sheet1!$A:$A,0))/1000000000</f>
        <v>8.5811308260000008</v>
      </c>
      <c r="E73" s="32">
        <f>INDEX([1]Sheet1!F:F,MATCH($A73,[1]Sheet1!$A:$A,0))/1000000000</f>
        <v>2.9550563759999999</v>
      </c>
      <c r="F73" s="32">
        <f>INDEX([1]Sheet1!K:K,MATCH($A73,[1]Sheet1!$A:$A,0))/1000000000</f>
        <v>5.1333883910000004</v>
      </c>
      <c r="G73" s="133">
        <f t="shared" si="3"/>
        <v>23.597733095999995</v>
      </c>
      <c r="H73" s="32">
        <f>INDEX([1]Sheet1!M:M,MATCH($A73,[1]Sheet1!$A:$A,0))/1000000000</f>
        <v>51.287206003999998</v>
      </c>
      <c r="I73" s="32">
        <f>INDEX([1]Sheet1!N:N,MATCH($A73,[1]Sheet1!$A:$A,0))/1000000000</f>
        <v>6.2818377349999999</v>
      </c>
      <c r="J73" s="32">
        <f>INDEX([1]Sheet1!O:O,MATCH($A73,[1]Sheet1!$A:$A,0))/1000000000</f>
        <v>9.0237410330000003</v>
      </c>
      <c r="K73" s="32">
        <f>INDEX([1]Sheet1!Q:Q,MATCH($A73,[1]Sheet1!$A:$A,0))/1000000000</f>
        <v>3.4177211770000002</v>
      </c>
      <c r="L73" s="32">
        <f>INDEX([1]Sheet1!V:V,MATCH($A73,[1]Sheet1!$A:$A,0))/1000000000</f>
        <v>6.0823086999999996</v>
      </c>
      <c r="M73" s="133">
        <f t="shared" si="4"/>
        <v>26.481597358999998</v>
      </c>
      <c r="O73" s="31"/>
      <c r="P73" s="215">
        <f t="shared" si="5"/>
        <v>0.17679259557454921</v>
      </c>
      <c r="Q73" s="215">
        <f t="shared" si="6"/>
        <v>0.17542891899891</v>
      </c>
      <c r="R73" s="215">
        <f t="shared" si="7"/>
        <v>6.0411891641577967E-2</v>
      </c>
      <c r="S73" s="215">
        <f t="shared" si="8"/>
        <v>0.10494476712860734</v>
      </c>
      <c r="T73" s="215">
        <f t="shared" si="9"/>
        <v>0.48242182665635547</v>
      </c>
      <c r="U73" s="32"/>
      <c r="V73" s="215">
        <f t="shared" si="10"/>
        <v>0.12248352414654964</v>
      </c>
      <c r="W73" s="215">
        <f t="shared" si="11"/>
        <v>0.17594526463961049</v>
      </c>
      <c r="X73" s="215">
        <f t="shared" si="12"/>
        <v>6.663886460754842E-2</v>
      </c>
      <c r="Y73" s="215">
        <f t="shared" si="13"/>
        <v>0.11859309901821571</v>
      </c>
      <c r="Z73" s="215">
        <f t="shared" si="14"/>
        <v>0.5163392475880757</v>
      </c>
    </row>
    <row r="74" spans="1:26">
      <c r="A74" s="122">
        <f>EDATE(A75,-12)</f>
        <v>42430</v>
      </c>
      <c r="B74" s="31">
        <f>INDEX([1]Sheet1!B:B,MATCH($A74,[1]Sheet1!$A:$A,0))/1000000000</f>
        <v>48.833243762999999</v>
      </c>
      <c r="C74" s="32">
        <f>INDEX([1]Sheet1!C:C,MATCH($A74,[1]Sheet1!$A:$A,0))/1000000000</f>
        <v>8.3677962449999992</v>
      </c>
      <c r="D74" s="32">
        <f>INDEX([1]Sheet1!D:D,MATCH($A74,[1]Sheet1!$A:$A,0))/1000000000</f>
        <v>8.736245984</v>
      </c>
      <c r="E74" s="32">
        <f>INDEX([1]Sheet1!F:F,MATCH($A74,[1]Sheet1!$A:$A,0))/1000000000</f>
        <v>2.9630605600000002</v>
      </c>
      <c r="F74" s="32">
        <f>INDEX([1]Sheet1!K:K,MATCH($A74,[1]Sheet1!$A:$A,0))/1000000000</f>
        <v>5.6028718929999997</v>
      </c>
      <c r="G74" s="133">
        <f t="shared" si="3"/>
        <v>23.163269080999999</v>
      </c>
      <c r="H74" s="32">
        <f>INDEX([1]Sheet1!M:M,MATCH($A74,[1]Sheet1!$A:$A,0))/1000000000</f>
        <v>52.598641020000002</v>
      </c>
      <c r="I74" s="32">
        <f>INDEX([1]Sheet1!N:N,MATCH($A74,[1]Sheet1!$A:$A,0))/1000000000</f>
        <v>6.4494614879999999</v>
      </c>
      <c r="J74" s="32">
        <f>INDEX([1]Sheet1!O:O,MATCH($A74,[1]Sheet1!$A:$A,0))/1000000000</f>
        <v>10.460125366</v>
      </c>
      <c r="K74" s="32">
        <f>INDEX([1]Sheet1!Q:Q,MATCH($A74,[1]Sheet1!$A:$A,0))/1000000000</f>
        <v>3.4570668520000001</v>
      </c>
      <c r="L74" s="32">
        <f>INDEX([1]Sheet1!V:V,MATCH($A74,[1]Sheet1!$A:$A,0))/1000000000</f>
        <v>6.1561474519999999</v>
      </c>
      <c r="M74" s="133">
        <f t="shared" si="4"/>
        <v>26.075839862000002</v>
      </c>
      <c r="O74" s="31"/>
      <c r="P74" s="215">
        <f t="shared" si="5"/>
        <v>0.17135450361665541</v>
      </c>
      <c r="Q74" s="215">
        <f t="shared" si="6"/>
        <v>0.17889956330566933</v>
      </c>
      <c r="R74" s="215">
        <f t="shared" si="7"/>
        <v>6.0677119348869747E-2</v>
      </c>
      <c r="S74" s="215">
        <f t="shared" si="8"/>
        <v>0.11473478846074908</v>
      </c>
      <c r="T74" s="215">
        <f t="shared" si="9"/>
        <v>0.4743340252680564</v>
      </c>
      <c r="U74" s="32"/>
      <c r="V74" s="215">
        <f t="shared" si="10"/>
        <v>0.12261650420868611</v>
      </c>
      <c r="W74" s="215">
        <f t="shared" si="11"/>
        <v>0.19886683692117943</v>
      </c>
      <c r="X74" s="215">
        <f t="shared" si="12"/>
        <v>6.5725402500142388E-2</v>
      </c>
      <c r="Y74" s="215">
        <f t="shared" si="13"/>
        <v>0.1170400476631934</v>
      </c>
      <c r="Z74" s="215">
        <f t="shared" si="14"/>
        <v>0.49575120870679867</v>
      </c>
    </row>
    <row r="75" spans="1:26">
      <c r="A75" s="123">
        <v>42795</v>
      </c>
      <c r="B75" s="39">
        <f>INDEX([1]Sheet1!B:B,MATCH($A75,[1]Sheet1!$A:$A,0))/1000000000</f>
        <v>48.645422252000003</v>
      </c>
      <c r="C75" s="40">
        <f>INDEX([1]Sheet1!C:C,MATCH($A75,[1]Sheet1!$A:$A,0))/1000000000</f>
        <v>8.3153015139999997</v>
      </c>
      <c r="D75" s="40">
        <f>INDEX([1]Sheet1!D:D,MATCH($A75,[1]Sheet1!$A:$A,0))/1000000000</f>
        <v>9.8946138739999991</v>
      </c>
      <c r="E75" s="40">
        <f>INDEX([1]Sheet1!F:F,MATCH($A75,[1]Sheet1!$A:$A,0))/1000000000</f>
        <v>2.9672841459999999</v>
      </c>
      <c r="F75" s="40">
        <f>INDEX([1]Sheet1!K:K,MATCH($A75,[1]Sheet1!$A:$A,0))/1000000000</f>
        <v>5.2143640119999999</v>
      </c>
      <c r="G75" s="134">
        <f t="shared" si="3"/>
        <v>22.253858706000003</v>
      </c>
      <c r="H75" s="40">
        <f>INDEX([1]Sheet1!M:M,MATCH($A75,[1]Sheet1!$A:$A,0))/1000000000</f>
        <v>52.410194554999997</v>
      </c>
      <c r="I75" s="40">
        <f>INDEX([1]Sheet1!N:N,MATCH($A75,[1]Sheet1!$A:$A,0))/1000000000</f>
        <v>6.4533125179999997</v>
      </c>
      <c r="J75" s="40">
        <f>INDEX([1]Sheet1!O:O,MATCH($A75,[1]Sheet1!$A:$A,0))/1000000000</f>
        <v>10.310454228999999</v>
      </c>
      <c r="K75" s="40">
        <f>INDEX([1]Sheet1!Q:Q,MATCH($A75,[1]Sheet1!$A:$A,0))/1000000000</f>
        <v>3.8522385130000001</v>
      </c>
      <c r="L75" s="40">
        <f>INDEX([1]Sheet1!V:V,MATCH($A75,[1]Sheet1!$A:$A,0))/1000000000</f>
        <v>5.9137429030000002</v>
      </c>
      <c r="M75" s="134">
        <f t="shared" si="4"/>
        <v>25.880446392</v>
      </c>
      <c r="O75" s="39"/>
      <c r="P75" s="215">
        <f t="shared" si="5"/>
        <v>0.17093697883685499</v>
      </c>
      <c r="Q75" s="215">
        <f t="shared" si="6"/>
        <v>0.20340277493620057</v>
      </c>
      <c r="R75" s="215">
        <f t="shared" si="7"/>
        <v>6.0998219537050133E-2</v>
      </c>
      <c r="S75" s="215">
        <f t="shared" si="8"/>
        <v>0.10719125810004901</v>
      </c>
      <c r="T75" s="215">
        <f t="shared" si="9"/>
        <v>0.45747076858984526</v>
      </c>
      <c r="U75" s="40"/>
      <c r="V75" s="215">
        <f t="shared" si="10"/>
        <v>0.12313086361905798</v>
      </c>
      <c r="W75" s="215">
        <f t="shared" si="11"/>
        <v>0.19672612010970619</v>
      </c>
      <c r="X75" s="215">
        <f t="shared" si="12"/>
        <v>7.3501702210958336E-2</v>
      </c>
      <c r="Y75" s="215">
        <f t="shared" si="13"/>
        <v>0.11283573650530976</v>
      </c>
      <c r="Z75" s="215">
        <f t="shared" si="14"/>
        <v>0.49380557755496773</v>
      </c>
    </row>
  </sheetData>
  <mergeCells count="4">
    <mergeCell ref="B51:G51"/>
    <mergeCell ref="H51:M51"/>
    <mergeCell ref="O51:T51"/>
    <mergeCell ref="U51:Z5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W91"/>
  <sheetViews>
    <sheetView showGridLines="0" zoomScale="70" zoomScaleNormal="70" zoomScalePageLayoutView="70" workbookViewId="0">
      <selection activeCell="R68" sqref="R68"/>
    </sheetView>
  </sheetViews>
  <sheetFormatPr defaultColWidth="8.75" defaultRowHeight="12.75"/>
  <cols>
    <col min="1" max="1" width="9" style="11" customWidth="1"/>
  </cols>
  <sheetData>
    <row r="1" spans="1:6" s="1" customFormat="1" ht="21" thickBot="1">
      <c r="A1" s="15" t="s">
        <v>75</v>
      </c>
      <c r="F1" s="9"/>
    </row>
    <row r="2" spans="1:6" ht="13.5" thickTop="1">
      <c r="A2" s="16" t="s">
        <v>23</v>
      </c>
      <c r="F2" s="7"/>
    </row>
    <row r="52" spans="1:23">
      <c r="Q52" s="81"/>
      <c r="R52" s="81"/>
      <c r="S52" s="81"/>
      <c r="T52" s="81"/>
      <c r="U52" s="81"/>
      <c r="V52" s="81"/>
      <c r="W52" s="81"/>
    </row>
    <row r="53" spans="1:23">
      <c r="G53" s="176"/>
      <c r="Q53" s="135" t="s">
        <v>123</v>
      </c>
      <c r="R53" s="136"/>
      <c r="S53" s="136"/>
      <c r="T53" s="136"/>
      <c r="U53" s="136"/>
      <c r="V53" s="81"/>
      <c r="W53" s="81"/>
    </row>
    <row r="54" spans="1:23">
      <c r="A54" s="69" t="s">
        <v>76</v>
      </c>
      <c r="B54" s="12"/>
      <c r="C54" s="12"/>
      <c r="D54" s="12"/>
      <c r="E54" s="12"/>
      <c r="F54" s="176" t="s">
        <v>266</v>
      </c>
      <c r="G54" s="176" t="s">
        <v>267</v>
      </c>
      <c r="H54" s="12"/>
      <c r="I54" s="12"/>
      <c r="J54" s="12"/>
      <c r="K54" s="12"/>
      <c r="L54" s="12"/>
      <c r="M54" s="12"/>
      <c r="Q54" s="137" t="s">
        <v>77</v>
      </c>
      <c r="R54" s="81"/>
      <c r="S54" s="81"/>
      <c r="T54" s="81"/>
      <c r="U54" s="81"/>
      <c r="V54" s="81"/>
      <c r="W54" s="81"/>
    </row>
    <row r="55" spans="1:23" s="2" customFormat="1" ht="38.25">
      <c r="A55" s="17"/>
      <c r="B55" s="13" t="s">
        <v>24</v>
      </c>
      <c r="C55" s="13" t="s">
        <v>14</v>
      </c>
      <c r="D55" s="13" t="s">
        <v>25</v>
      </c>
      <c r="E55" s="13" t="s">
        <v>74</v>
      </c>
      <c r="F55" s="13" t="s">
        <v>26</v>
      </c>
      <c r="G55" s="13" t="s">
        <v>17</v>
      </c>
      <c r="H55" s="13" t="s">
        <v>27</v>
      </c>
      <c r="I55" s="13" t="s">
        <v>28</v>
      </c>
      <c r="J55" s="13" t="s">
        <v>29</v>
      </c>
      <c r="K55" s="13" t="s">
        <v>30</v>
      </c>
      <c r="L55" s="13" t="s">
        <v>33</v>
      </c>
      <c r="M55" s="13" t="s">
        <v>34</v>
      </c>
      <c r="N55" s="13" t="s">
        <v>10</v>
      </c>
      <c r="Q55" s="138"/>
      <c r="R55" s="138"/>
      <c r="S55" s="138"/>
      <c r="T55" s="138"/>
      <c r="U55" s="138"/>
      <c r="V55" s="138"/>
      <c r="W55" s="138"/>
    </row>
    <row r="56" spans="1:23">
      <c r="A56" s="291" t="s">
        <v>31</v>
      </c>
      <c r="B56" s="291"/>
      <c r="C56" s="291"/>
      <c r="D56" s="291"/>
      <c r="E56" s="291"/>
      <c r="F56" s="291"/>
      <c r="G56" s="291"/>
      <c r="H56" s="291"/>
      <c r="I56" s="291"/>
      <c r="J56" s="291"/>
      <c r="K56" s="291"/>
      <c r="L56" s="291"/>
      <c r="M56" s="291"/>
      <c r="N56" s="291"/>
      <c r="Q56" s="81"/>
      <c r="R56" s="81" t="s">
        <v>79</v>
      </c>
      <c r="S56" s="81" t="s">
        <v>78</v>
      </c>
      <c r="T56" s="81" t="s">
        <v>134</v>
      </c>
      <c r="U56" s="81"/>
      <c r="V56" s="81"/>
      <c r="W56" s="81"/>
    </row>
    <row r="57" spans="1:23">
      <c r="A57" s="11">
        <f t="shared" ref="A57:A67" si="0">EDATE(A58,-12)</f>
        <v>38047</v>
      </c>
      <c r="B57">
        <f>INDEX([5]Sheet1!C:C,MATCH($A57,[5]Sheet1!$A:$A,0))</f>
        <v>54348</v>
      </c>
      <c r="C57">
        <f>INDEX([5]Sheet1!D:D,MATCH($A57,[5]Sheet1!$A:$A,0))</f>
        <v>1826</v>
      </c>
      <c r="D57">
        <f>INDEX([5]Sheet1!E:E,MATCH($A57,[5]Sheet1!$A:$A,0))</f>
        <v>2938</v>
      </c>
      <c r="E57">
        <f>INDEX([5]Sheet1!F:F,MATCH($A57,[5]Sheet1!$A:$A,0))</f>
        <v>3992</v>
      </c>
      <c r="F57">
        <f>INDEX([5]Sheet1!G:G,MATCH($A57,[5]Sheet1!$A:$A,0))</f>
        <v>3051</v>
      </c>
      <c r="G57">
        <f>INDEX([5]Sheet1!H:H,MATCH($A57,[5]Sheet1!$A:$A,0))</f>
        <v>4821</v>
      </c>
      <c r="H57">
        <f>INDEX([5]Sheet1!I:I,MATCH($A57,[5]Sheet1!$A:$A,0))</f>
        <v>3716</v>
      </c>
      <c r="I57">
        <f>INDEX([5]Sheet1!J:J,MATCH($A57,[5]Sheet1!$A:$A,0))</f>
        <v>9660</v>
      </c>
      <c r="J57">
        <f>INDEX([5]Sheet1!K:K,MATCH($A57,[5]Sheet1!$A:$A,0))</f>
        <v>1225</v>
      </c>
      <c r="K57">
        <f>INDEX([5]Sheet1!L:L,MATCH($A57,[5]Sheet1!$A:$A,0))</f>
        <v>1924</v>
      </c>
      <c r="L57">
        <f>INDEX([5]Sheet1!M:M,MATCH($A57,[5]Sheet1!$A:$A,0))</f>
        <v>39741</v>
      </c>
      <c r="M57">
        <f>INDEX([5]Sheet1!N:N,MATCH($A57,[5]Sheet1!$A:$A,0))</f>
        <v>34563</v>
      </c>
      <c r="N57">
        <f>INDEX([5]Sheet1!O:O,MATCH($A57,[5]Sheet1!$A:$A,0))</f>
        <v>197453</v>
      </c>
      <c r="Q57" s="139">
        <v>37681</v>
      </c>
      <c r="R57" s="81">
        <v>2854.65</v>
      </c>
      <c r="S57" s="81">
        <v>3</v>
      </c>
      <c r="T57" s="81">
        <f>R57-S57</f>
        <v>2851.65</v>
      </c>
      <c r="U57" s="81"/>
      <c r="V57" s="81"/>
      <c r="W57" s="81"/>
    </row>
    <row r="58" spans="1:23">
      <c r="A58" s="11">
        <f t="shared" si="0"/>
        <v>38412</v>
      </c>
      <c r="B58">
        <f>INDEX([5]Sheet1!C:C,MATCH($A58,[5]Sheet1!$A:$A,0))</f>
        <v>58484</v>
      </c>
      <c r="C58">
        <f>INDEX([5]Sheet1!D:D,MATCH($A58,[5]Sheet1!$A:$A,0))</f>
        <v>1582</v>
      </c>
      <c r="D58">
        <f>INDEX([5]Sheet1!E:E,MATCH($A58,[5]Sheet1!$A:$A,0))</f>
        <v>2723</v>
      </c>
      <c r="E58">
        <f>INDEX([5]Sheet1!F:F,MATCH($A58,[5]Sheet1!$A:$A,0))</f>
        <v>3862</v>
      </c>
      <c r="F58">
        <f>INDEX([5]Sheet1!G:G,MATCH($A58,[5]Sheet1!$A:$A,0))</f>
        <v>4524</v>
      </c>
      <c r="G58">
        <f>INDEX([5]Sheet1!H:H,MATCH($A58,[5]Sheet1!$A:$A,0))</f>
        <v>5133</v>
      </c>
      <c r="H58">
        <f>INDEX([5]Sheet1!I:I,MATCH($A58,[5]Sheet1!$A:$A,0))</f>
        <v>4725</v>
      </c>
      <c r="I58">
        <f>INDEX([5]Sheet1!J:J,MATCH($A58,[5]Sheet1!$A:$A,0))</f>
        <v>11660</v>
      </c>
      <c r="J58">
        <f>INDEX([5]Sheet1!K:K,MATCH($A58,[5]Sheet1!$A:$A,0))</f>
        <v>1534</v>
      </c>
      <c r="K58">
        <f>INDEX([5]Sheet1!L:L,MATCH($A58,[5]Sheet1!$A:$A,0))</f>
        <v>2117</v>
      </c>
      <c r="L58">
        <f>INDEX([5]Sheet1!M:M,MATCH($A58,[5]Sheet1!$A:$A,0))</f>
        <v>30866</v>
      </c>
      <c r="M58">
        <f>INDEX([5]Sheet1!N:N,MATCH($A58,[5]Sheet1!$A:$A,0))</f>
        <v>41703</v>
      </c>
      <c r="N58">
        <f>INDEX([5]Sheet1!O:O,MATCH($A58,[5]Sheet1!$A:$A,0))</f>
        <v>213152</v>
      </c>
      <c r="Q58" s="139">
        <v>38047</v>
      </c>
      <c r="R58" s="140">
        <v>5497.99</v>
      </c>
      <c r="S58" s="81">
        <v>-5</v>
      </c>
      <c r="T58" s="81">
        <f t="shared" ref="T58:T66" si="1">R58-S58</f>
        <v>5502.99</v>
      </c>
      <c r="U58" s="81"/>
      <c r="V58" s="81"/>
      <c r="W58" s="81"/>
    </row>
    <row r="59" spans="1:23">
      <c r="A59" s="11">
        <f t="shared" si="0"/>
        <v>38777</v>
      </c>
      <c r="B59">
        <f>INDEX([5]Sheet1!C:C,MATCH($A59,[5]Sheet1!$A:$A,0))</f>
        <v>73871</v>
      </c>
      <c r="C59">
        <f>INDEX([5]Sheet1!D:D,MATCH($A59,[5]Sheet1!$A:$A,0))</f>
        <v>1697</v>
      </c>
      <c r="D59">
        <f>INDEX([5]Sheet1!E:E,MATCH($A59,[5]Sheet1!$A:$A,0))</f>
        <v>1861</v>
      </c>
      <c r="E59">
        <f>INDEX([5]Sheet1!F:F,MATCH($A59,[5]Sheet1!$A:$A,0))</f>
        <v>3240</v>
      </c>
      <c r="F59">
        <f>INDEX([5]Sheet1!G:G,MATCH($A59,[5]Sheet1!$A:$A,0))</f>
        <v>20</v>
      </c>
      <c r="G59">
        <f>INDEX([5]Sheet1!H:H,MATCH($A59,[5]Sheet1!$A:$A,0))</f>
        <v>6008</v>
      </c>
      <c r="H59">
        <f>INDEX([5]Sheet1!I:I,MATCH($A59,[5]Sheet1!$A:$A,0))</f>
        <v>3513</v>
      </c>
      <c r="I59">
        <f>INDEX([5]Sheet1!J:J,MATCH($A59,[5]Sheet1!$A:$A,0))</f>
        <v>9848</v>
      </c>
      <c r="J59">
        <f>INDEX([5]Sheet1!K:K,MATCH($A59,[5]Sheet1!$A:$A,0))</f>
        <v>2173</v>
      </c>
      <c r="K59">
        <f>INDEX([5]Sheet1!L:L,MATCH($A59,[5]Sheet1!$A:$A,0))</f>
        <v>2258</v>
      </c>
      <c r="L59">
        <f>INDEX([5]Sheet1!M:M,MATCH($A59,[5]Sheet1!$A:$A,0))</f>
        <v>37564</v>
      </c>
      <c r="M59">
        <f>INDEX([5]Sheet1!N:N,MATCH($A59,[5]Sheet1!$A:$A,0))</f>
        <v>43370</v>
      </c>
      <c r="N59">
        <f>INDEX([5]Sheet1!O:O,MATCH($A59,[5]Sheet1!$A:$A,0))</f>
        <v>234004</v>
      </c>
      <c r="Q59" s="139">
        <v>38412</v>
      </c>
      <c r="R59" s="140">
        <v>12261.17</v>
      </c>
      <c r="S59" s="81">
        <v>3</v>
      </c>
      <c r="T59" s="81">
        <f t="shared" si="1"/>
        <v>12258.17</v>
      </c>
      <c r="U59" s="81"/>
      <c r="V59" s="81"/>
      <c r="W59" s="81"/>
    </row>
    <row r="60" spans="1:23">
      <c r="A60" s="11">
        <f t="shared" si="0"/>
        <v>39142</v>
      </c>
      <c r="B60">
        <f>INDEX([5]Sheet1!C:C,MATCH($A60,[5]Sheet1!$A:$A,0))</f>
        <v>86160</v>
      </c>
      <c r="C60">
        <f>INDEX([5]Sheet1!D:D,MATCH($A60,[5]Sheet1!$A:$A,0))</f>
        <v>533</v>
      </c>
      <c r="D60">
        <f>INDEX([5]Sheet1!E:E,MATCH($A60,[5]Sheet1!$A:$A,0))</f>
        <v>1589</v>
      </c>
      <c r="E60">
        <f>INDEX([5]Sheet1!F:F,MATCH($A60,[5]Sheet1!$A:$A,0))</f>
        <v>3147</v>
      </c>
      <c r="F60" t="str">
        <f>INDEX([5]Sheet1!G:G,MATCH($A60,[5]Sheet1!$A:$A,0))</f>
        <v>..</v>
      </c>
      <c r="G60">
        <f>INDEX([5]Sheet1!H:H,MATCH($A60,[5]Sheet1!$A:$A,0))</f>
        <v>7877</v>
      </c>
      <c r="H60">
        <f>INDEX([5]Sheet1!I:I,MATCH($A60,[5]Sheet1!$A:$A,0))</f>
        <v>4053</v>
      </c>
      <c r="I60">
        <f>INDEX([5]Sheet1!J:J,MATCH($A60,[5]Sheet1!$A:$A,0))</f>
        <v>7987</v>
      </c>
      <c r="J60">
        <f>INDEX([5]Sheet1!K:K,MATCH($A60,[5]Sheet1!$A:$A,0))</f>
        <v>2232</v>
      </c>
      <c r="K60">
        <f>INDEX([5]Sheet1!L:L,MATCH($A60,[5]Sheet1!$A:$A,0))</f>
        <v>2364</v>
      </c>
      <c r="L60">
        <f>INDEX([5]Sheet1!M:M,MATCH($A60,[5]Sheet1!$A:$A,0))</f>
        <v>38648</v>
      </c>
      <c r="M60">
        <f>INDEX([5]Sheet1!N:N,MATCH($A60,[5]Sheet1!$A:$A,0))</f>
        <v>42320</v>
      </c>
      <c r="N60">
        <f>INDEX([5]Sheet1!O:O,MATCH($A60,[5]Sheet1!$A:$A,0))</f>
        <v>253536</v>
      </c>
      <c r="Q60" s="139">
        <v>38777</v>
      </c>
      <c r="R60" s="140">
        <v>21160</v>
      </c>
      <c r="S60" s="81">
        <v>3</v>
      </c>
      <c r="T60" s="81">
        <f t="shared" si="1"/>
        <v>21157</v>
      </c>
      <c r="U60" s="81"/>
      <c r="V60" s="81"/>
      <c r="W60" s="81"/>
    </row>
    <row r="61" spans="1:23">
      <c r="A61" s="11">
        <f t="shared" si="0"/>
        <v>39508</v>
      </c>
      <c r="B61">
        <f>INDEX([5]Sheet1!C:C,MATCH($A61,[5]Sheet1!$A:$A,0))</f>
        <v>92012</v>
      </c>
      <c r="C61">
        <f>INDEX([5]Sheet1!D:D,MATCH($A61,[5]Sheet1!$A:$A,0))</f>
        <v>920</v>
      </c>
      <c r="D61">
        <f>INDEX([5]Sheet1!E:E,MATCH($A61,[5]Sheet1!$A:$A,0))</f>
        <v>2012</v>
      </c>
      <c r="E61">
        <f>INDEX([5]Sheet1!F:F,MATCH($A61,[5]Sheet1!$A:$A,0))</f>
        <v>3276</v>
      </c>
      <c r="F61">
        <f>INDEX([5]Sheet1!G:G,MATCH($A61,[5]Sheet1!$A:$A,0))</f>
        <v>22</v>
      </c>
      <c r="G61">
        <f>INDEX([5]Sheet1!H:H,MATCH($A61,[5]Sheet1!$A:$A,0))</f>
        <v>9542</v>
      </c>
      <c r="H61">
        <f>INDEX([5]Sheet1!I:I,MATCH($A61,[5]Sheet1!$A:$A,0))</f>
        <v>4739</v>
      </c>
      <c r="I61">
        <f>INDEX([5]Sheet1!J:J,MATCH($A61,[5]Sheet1!$A:$A,0))</f>
        <v>8575</v>
      </c>
      <c r="J61">
        <f>INDEX([5]Sheet1!K:K,MATCH($A61,[5]Sheet1!$A:$A,0))</f>
        <v>1944</v>
      </c>
      <c r="K61">
        <f>INDEX([5]Sheet1!L:L,MATCH($A61,[5]Sheet1!$A:$A,0))</f>
        <v>2354</v>
      </c>
      <c r="L61">
        <f>INDEX([5]Sheet1!M:M,MATCH($A61,[5]Sheet1!$A:$A,0))</f>
        <v>44920</v>
      </c>
      <c r="M61">
        <f>INDEX([5]Sheet1!N:N,MATCH($A61,[5]Sheet1!$A:$A,0))</f>
        <v>49914</v>
      </c>
      <c r="N61">
        <f>INDEX([5]Sheet1!O:O,MATCH($A61,[5]Sheet1!$A:$A,0))</f>
        <v>274715</v>
      </c>
      <c r="Q61" s="139">
        <v>39142</v>
      </c>
      <c r="R61" s="140">
        <v>26510</v>
      </c>
      <c r="S61" s="81">
        <v>-2</v>
      </c>
      <c r="T61" s="81">
        <f t="shared" si="1"/>
        <v>26512</v>
      </c>
      <c r="U61" s="81"/>
      <c r="V61" s="81"/>
      <c r="W61" s="81"/>
    </row>
    <row r="62" spans="1:23">
      <c r="A62" s="11">
        <f t="shared" si="0"/>
        <v>39873</v>
      </c>
      <c r="B62">
        <f>INDEX([5]Sheet1!C:C,MATCH($A62,[5]Sheet1!$A:$A,0))</f>
        <v>105516</v>
      </c>
      <c r="C62">
        <f>INDEX([5]Sheet1!D:D,MATCH($A62,[5]Sheet1!$A:$A,0))</f>
        <v>1901</v>
      </c>
      <c r="D62">
        <f>INDEX([5]Sheet1!E:E,MATCH($A62,[5]Sheet1!$A:$A,0))</f>
        <v>3667</v>
      </c>
      <c r="E62">
        <f>INDEX([5]Sheet1!F:F,MATCH($A62,[5]Sheet1!$A:$A,0))</f>
        <v>3155</v>
      </c>
      <c r="F62">
        <f>INDEX([5]Sheet1!G:G,MATCH($A62,[5]Sheet1!$A:$A,0))</f>
        <v>38</v>
      </c>
      <c r="G62">
        <f>INDEX([5]Sheet1!H:H,MATCH($A62,[5]Sheet1!$A:$A,0))</f>
        <v>11120</v>
      </c>
      <c r="H62">
        <f>INDEX([5]Sheet1!I:I,MATCH($A62,[5]Sheet1!$A:$A,0))</f>
        <v>4233</v>
      </c>
      <c r="I62">
        <f>INDEX([5]Sheet1!J:J,MATCH($A62,[5]Sheet1!$A:$A,0))</f>
        <v>6588</v>
      </c>
      <c r="J62">
        <f>INDEX([5]Sheet1!K:K,MATCH($A62,[5]Sheet1!$A:$A,0))</f>
        <v>2455</v>
      </c>
      <c r="K62">
        <f>INDEX([5]Sheet1!L:L,MATCH($A62,[5]Sheet1!$A:$A,0))</f>
        <v>2580</v>
      </c>
      <c r="L62">
        <f>INDEX([5]Sheet1!M:M,MATCH($A62,[5]Sheet1!$A:$A,0))</f>
        <v>51556</v>
      </c>
      <c r="M62">
        <f>INDEX([5]Sheet1!N:N,MATCH($A62,[5]Sheet1!$A:$A,0))</f>
        <v>55851</v>
      </c>
      <c r="N62">
        <f>INDEX([5]Sheet1!O:O,MATCH($A62,[5]Sheet1!$A:$A,0))</f>
        <v>298086</v>
      </c>
      <c r="Q62" s="139">
        <v>39508</v>
      </c>
      <c r="R62" s="140">
        <v>55910</v>
      </c>
      <c r="S62" s="81">
        <v>6</v>
      </c>
      <c r="T62" s="81">
        <f t="shared" si="1"/>
        <v>55904</v>
      </c>
      <c r="U62" s="81"/>
      <c r="V62" s="81"/>
      <c r="W62" s="81"/>
    </row>
    <row r="63" spans="1:23">
      <c r="A63" s="11">
        <f t="shared" si="0"/>
        <v>40238</v>
      </c>
      <c r="B63">
        <f>INDEX([5]Sheet1!C:C,MATCH($A63,[5]Sheet1!$A:$A,0))</f>
        <v>110418</v>
      </c>
      <c r="C63">
        <f>INDEX([5]Sheet1!D:D,MATCH($A63,[5]Sheet1!$A:$A,0))</f>
        <v>1906</v>
      </c>
      <c r="D63">
        <f>INDEX([5]Sheet1!E:E,MATCH($A63,[5]Sheet1!$A:$A,0))</f>
        <v>1611</v>
      </c>
      <c r="E63">
        <f>INDEX([5]Sheet1!F:F,MATCH($A63,[5]Sheet1!$A:$A,0))</f>
        <v>4047</v>
      </c>
      <c r="F63">
        <f>INDEX([5]Sheet1!G:G,MATCH($A63,[5]Sheet1!$A:$A,0))</f>
        <v>53</v>
      </c>
      <c r="G63">
        <f>INDEX([5]Sheet1!H:H,MATCH($A63,[5]Sheet1!$A:$A,0))</f>
        <v>6529</v>
      </c>
      <c r="H63">
        <f>INDEX([5]Sheet1!I:I,MATCH($A63,[5]Sheet1!$A:$A,0))</f>
        <v>3555</v>
      </c>
      <c r="I63">
        <f>INDEX([5]Sheet1!J:J,MATCH($A63,[5]Sheet1!$A:$A,0))</f>
        <v>3113</v>
      </c>
      <c r="J63">
        <f>INDEX([5]Sheet1!K:K,MATCH($A63,[5]Sheet1!$A:$A,0))</f>
        <v>2037</v>
      </c>
      <c r="K63">
        <f>INDEX([5]Sheet1!L:L,MATCH($A63,[5]Sheet1!$A:$A,0))</f>
        <v>2519</v>
      </c>
      <c r="L63">
        <f>INDEX([5]Sheet1!M:M,MATCH($A63,[5]Sheet1!$A:$A,0))</f>
        <v>50003</v>
      </c>
      <c r="M63">
        <f>INDEX([5]Sheet1!N:N,MATCH($A63,[5]Sheet1!$A:$A,0))</f>
        <v>51129</v>
      </c>
      <c r="N63">
        <f>INDEX([5]Sheet1!O:O,MATCH($A63,[5]Sheet1!$A:$A,0))</f>
        <v>291103</v>
      </c>
      <c r="Q63" s="139">
        <v>39873</v>
      </c>
      <c r="R63" s="140">
        <v>56530</v>
      </c>
      <c r="S63" s="81">
        <v>9</v>
      </c>
      <c r="T63" s="81">
        <f t="shared" si="1"/>
        <v>56521</v>
      </c>
      <c r="U63" s="81"/>
      <c r="V63" s="81"/>
      <c r="W63" s="81"/>
    </row>
    <row r="64" spans="1:23">
      <c r="A64" s="11">
        <f t="shared" si="0"/>
        <v>40603</v>
      </c>
      <c r="B64">
        <f>INDEX([5]Sheet1!C:C,MATCH($A64,[5]Sheet1!$A:$A,0))</f>
        <v>113067</v>
      </c>
      <c r="C64">
        <f>INDEX([5]Sheet1!D:D,MATCH($A64,[5]Sheet1!$A:$A,0))</f>
        <v>1914</v>
      </c>
      <c r="D64">
        <f>INDEX([5]Sheet1!E:E,MATCH($A64,[5]Sheet1!$A:$A,0))</f>
        <v>1301</v>
      </c>
      <c r="E64">
        <f>INDEX([5]Sheet1!F:F,MATCH($A64,[5]Sheet1!$A:$A,0))</f>
        <v>3754</v>
      </c>
      <c r="F64">
        <f>INDEX([5]Sheet1!G:G,MATCH($A64,[5]Sheet1!$A:$A,0))</f>
        <v>71</v>
      </c>
      <c r="G64">
        <f>INDEX([5]Sheet1!H:H,MATCH($A64,[5]Sheet1!$A:$A,0))</f>
        <v>7273</v>
      </c>
      <c r="H64">
        <f>INDEX([5]Sheet1!I:I,MATCH($A64,[5]Sheet1!$A:$A,0))</f>
        <v>3277</v>
      </c>
      <c r="I64">
        <f>INDEX([5]Sheet1!J:J,MATCH($A64,[5]Sheet1!$A:$A,0))</f>
        <v>4312</v>
      </c>
      <c r="J64">
        <f>INDEX([5]Sheet1!K:K,MATCH($A64,[5]Sheet1!$A:$A,0))</f>
        <v>1620</v>
      </c>
      <c r="K64">
        <f>INDEX([5]Sheet1!L:L,MATCH($A64,[5]Sheet1!$A:$A,0))</f>
        <v>2559</v>
      </c>
      <c r="L64">
        <f>INDEX([5]Sheet1!M:M,MATCH($A64,[5]Sheet1!$A:$A,0))</f>
        <v>50320</v>
      </c>
      <c r="M64">
        <f>INDEX([5]Sheet1!N:N,MATCH($A64,[5]Sheet1!$A:$A,0))</f>
        <v>47088</v>
      </c>
      <c r="N64">
        <f>INDEX([5]Sheet1!O:O,MATCH($A64,[5]Sheet1!$A:$A,0))</f>
        <v>301228</v>
      </c>
      <c r="Q64" s="139">
        <v>40238</v>
      </c>
      <c r="R64" s="140">
        <v>68811</v>
      </c>
      <c r="S64" s="81">
        <v>64</v>
      </c>
      <c r="T64" s="81">
        <f t="shared" si="1"/>
        <v>68747</v>
      </c>
      <c r="U64" s="81"/>
      <c r="V64" s="81"/>
      <c r="W64" s="81"/>
    </row>
    <row r="65" spans="1:23">
      <c r="A65" s="11">
        <f t="shared" si="0"/>
        <v>40969</v>
      </c>
      <c r="B65">
        <f>INDEX([5]Sheet1!C:C,MATCH($A65,[5]Sheet1!$A:$A,0))</f>
        <v>111520</v>
      </c>
      <c r="C65">
        <f>INDEX([5]Sheet1!D:D,MATCH($A65,[5]Sheet1!$A:$A,0))</f>
        <v>2029</v>
      </c>
      <c r="D65">
        <f>INDEX([5]Sheet1!E:E,MATCH($A65,[5]Sheet1!$A:$A,0))</f>
        <v>2575</v>
      </c>
      <c r="E65">
        <f>INDEX([5]Sheet1!F:F,MATCH($A65,[5]Sheet1!$A:$A,0))</f>
        <v>3433</v>
      </c>
      <c r="F65">
        <f>INDEX([5]Sheet1!G:G,MATCH($A65,[5]Sheet1!$A:$A,0))</f>
        <v>56</v>
      </c>
      <c r="G65">
        <f>INDEX([5]Sheet1!H:H,MATCH($A65,[5]Sheet1!$A:$A,0))</f>
        <v>7174</v>
      </c>
      <c r="H65">
        <f>INDEX([5]Sheet1!I:I,MATCH($A65,[5]Sheet1!$A:$A,0))</f>
        <v>4256</v>
      </c>
      <c r="I65">
        <f>INDEX([5]Sheet1!J:J,MATCH($A65,[5]Sheet1!$A:$A,0))</f>
        <v>5952</v>
      </c>
      <c r="J65">
        <f>INDEX([5]Sheet1!K:K,MATCH($A65,[5]Sheet1!$A:$A,0))</f>
        <v>1759</v>
      </c>
      <c r="K65">
        <f>INDEX([5]Sheet1!L:L,MATCH($A65,[5]Sheet1!$A:$A,0))</f>
        <v>2503</v>
      </c>
      <c r="L65">
        <f>INDEX([5]Sheet1!M:M,MATCH($A65,[5]Sheet1!$A:$A,0))</f>
        <v>51067</v>
      </c>
      <c r="M65">
        <f>INDEX([5]Sheet1!N:N,MATCH($A65,[5]Sheet1!$A:$A,0))</f>
        <v>45721</v>
      </c>
      <c r="N65">
        <f>INDEX([5]Sheet1!O:O,MATCH($A65,[5]Sheet1!$A:$A,0))</f>
        <v>307752</v>
      </c>
      <c r="Q65" s="139">
        <v>40603</v>
      </c>
      <c r="R65" s="140">
        <v>74654</v>
      </c>
      <c r="S65" s="81">
        <v>28</v>
      </c>
      <c r="T65" s="81">
        <f t="shared" si="1"/>
        <v>74626</v>
      </c>
      <c r="U65" s="81"/>
      <c r="V65" s="81"/>
      <c r="W65" s="81"/>
    </row>
    <row r="66" spans="1:23">
      <c r="A66" s="11">
        <f t="shared" si="0"/>
        <v>41334</v>
      </c>
      <c r="B66">
        <f>INDEX([5]Sheet1!C:C,MATCH($A66,[5]Sheet1!$A:$A,0))</f>
        <v>109664</v>
      </c>
      <c r="C66">
        <f>INDEX([5]Sheet1!D:D,MATCH($A66,[5]Sheet1!$A:$A,0))</f>
        <v>2352</v>
      </c>
      <c r="D66">
        <f>INDEX([5]Sheet1!E:E,MATCH($A66,[5]Sheet1!$A:$A,0))</f>
        <v>1192</v>
      </c>
      <c r="E66">
        <f>INDEX([5]Sheet1!F:F,MATCH($A66,[5]Sheet1!$A:$A,0))</f>
        <v>3907</v>
      </c>
      <c r="F66">
        <f>INDEX([5]Sheet1!G:G,MATCH($A66,[5]Sheet1!$A:$A,0))</f>
        <v>82</v>
      </c>
      <c r="G66">
        <f>INDEX([5]Sheet1!H:H,MATCH($A66,[5]Sheet1!$A:$A,0))</f>
        <v>7784</v>
      </c>
      <c r="H66">
        <f>INDEX([5]Sheet1!I:I,MATCH($A66,[5]Sheet1!$A:$A,0))</f>
        <v>3534</v>
      </c>
      <c r="I66">
        <f>INDEX([5]Sheet1!J:J,MATCH($A66,[5]Sheet1!$A:$A,0))</f>
        <v>7845</v>
      </c>
      <c r="J66">
        <f>INDEX([5]Sheet1!K:K,MATCH($A66,[5]Sheet1!$A:$A,0))</f>
        <v>2089</v>
      </c>
      <c r="K66">
        <f>INDEX([5]Sheet1!L:L,MATCH($A66,[5]Sheet1!$A:$A,0))</f>
        <v>2480</v>
      </c>
      <c r="L66">
        <f>INDEX([5]Sheet1!M:M,MATCH($A66,[5]Sheet1!$A:$A,0))</f>
        <v>53498</v>
      </c>
      <c r="M66">
        <f>INDEX([5]Sheet1!N:N,MATCH($A66,[5]Sheet1!$A:$A,0))</f>
        <v>38973</v>
      </c>
      <c r="N66">
        <f>INDEX([5]Sheet1!O:O,MATCH($A66,[5]Sheet1!$A:$A,0))</f>
        <v>316466</v>
      </c>
      <c r="Q66" s="139">
        <v>40969</v>
      </c>
      <c r="R66" s="140">
        <v>87804</v>
      </c>
      <c r="S66" s="81">
        <v>94</v>
      </c>
      <c r="T66" s="81">
        <f t="shared" si="1"/>
        <v>87710</v>
      </c>
      <c r="U66" s="81"/>
      <c r="V66" s="81"/>
      <c r="W66" s="81"/>
    </row>
    <row r="67" spans="1:23">
      <c r="A67" s="11">
        <f t="shared" si="0"/>
        <v>41699</v>
      </c>
      <c r="B67">
        <f>INDEX([5]Sheet1!C:C,MATCH($A67,[5]Sheet1!$A:$A,0))</f>
        <v>113679</v>
      </c>
      <c r="C67">
        <f>INDEX([5]Sheet1!D:D,MATCH($A67,[5]Sheet1!$A:$A,0))</f>
        <v>3401</v>
      </c>
      <c r="D67">
        <f>INDEX([5]Sheet1!E:E,MATCH($A67,[5]Sheet1!$A:$A,0))</f>
        <v>851</v>
      </c>
      <c r="E67">
        <f>INDEX([5]Sheet1!F:F,MATCH($A67,[5]Sheet1!$A:$A,0))</f>
        <v>5107</v>
      </c>
      <c r="F67">
        <f>INDEX([5]Sheet1!G:G,MATCH($A67,[5]Sheet1!$A:$A,0))</f>
        <v>48</v>
      </c>
      <c r="G67">
        <f>INDEX([5]Sheet1!H:H,MATCH($A67,[5]Sheet1!$A:$A,0))</f>
        <v>8523</v>
      </c>
      <c r="H67">
        <f>INDEX([5]Sheet1!I:I,MATCH($A67,[5]Sheet1!$A:$A,0))</f>
        <v>5028</v>
      </c>
      <c r="I67">
        <f>INDEX([5]Sheet1!J:J,MATCH($A67,[5]Sheet1!$A:$A,0))</f>
        <v>6299</v>
      </c>
      <c r="J67">
        <f>INDEX([5]Sheet1!K:K,MATCH($A67,[5]Sheet1!$A:$A,0))</f>
        <v>2288</v>
      </c>
      <c r="K67" t="str">
        <f>INDEX([5]Sheet1!L:L,MATCH($A67,[5]Sheet1!$A:$A,0))</f>
        <v>..</v>
      </c>
      <c r="L67">
        <f>INDEX([5]Sheet1!M:M,MATCH($A67,[5]Sheet1!$A:$A,0))</f>
        <v>52932</v>
      </c>
      <c r="M67">
        <f>INDEX([5]Sheet1!N:N,MATCH($A67,[5]Sheet1!$A:$A,0))</f>
        <v>33207</v>
      </c>
      <c r="N67">
        <f>INDEX([5]Sheet1!O:O,MATCH($A67,[5]Sheet1!$A:$A,0))</f>
        <v>322654</v>
      </c>
      <c r="Q67" s="139">
        <v>41334</v>
      </c>
      <c r="R67" s="81">
        <v>101000</v>
      </c>
      <c r="S67" s="81"/>
      <c r="T67" s="81"/>
      <c r="U67" s="81"/>
      <c r="V67" s="81"/>
      <c r="W67" s="81"/>
    </row>
    <row r="68" spans="1:23">
      <c r="A68" s="11">
        <f>EDATE(A69,-12)</f>
        <v>42064</v>
      </c>
      <c r="B68">
        <f>INDEX([5]Sheet1!C:C,MATCH($A68,[5]Sheet1!$A:$A,0))</f>
        <v>111240</v>
      </c>
      <c r="C68">
        <f>INDEX([5]Sheet1!D:D,MATCH($A68,[5]Sheet1!$A:$A,0))</f>
        <v>4637</v>
      </c>
      <c r="D68">
        <f>INDEX([5]Sheet1!E:E,MATCH($A68,[5]Sheet1!$A:$A,0))</f>
        <v>952</v>
      </c>
      <c r="E68">
        <f>INDEX([5]Sheet1!F:F,MATCH($A68,[5]Sheet1!$A:$A,0))</f>
        <v>8568</v>
      </c>
      <c r="F68">
        <f>INDEX([5]Sheet1!G:G,MATCH($A68,[5]Sheet1!$A:$A,0))</f>
        <v>61</v>
      </c>
      <c r="G68">
        <f>INDEX([5]Sheet1!H:H,MATCH($A68,[5]Sheet1!$A:$A,0))</f>
        <v>11563</v>
      </c>
      <c r="H68">
        <f>INDEX([5]Sheet1!I:I,MATCH($A68,[5]Sheet1!$A:$A,0))</f>
        <v>7543</v>
      </c>
      <c r="I68">
        <f>INDEX([5]Sheet1!J:J,MATCH($A68,[5]Sheet1!$A:$A,0))</f>
        <v>7157</v>
      </c>
      <c r="J68">
        <f>INDEX([5]Sheet1!K:K,MATCH($A68,[5]Sheet1!$A:$A,0))</f>
        <v>1950</v>
      </c>
      <c r="K68">
        <f>INDEX([5]Sheet1!L:L,MATCH($A68,[5]Sheet1!$A:$A,0))</f>
        <v>2145</v>
      </c>
      <c r="L68">
        <f>INDEX([5]Sheet1!M:M,MATCH($A68,[5]Sheet1!$A:$A,0))</f>
        <v>57659</v>
      </c>
      <c r="M68">
        <f>INDEX([5]Sheet1!N:N,MATCH($A68,[5]Sheet1!$A:$A,0))</f>
        <v>38171</v>
      </c>
      <c r="N68">
        <f>INDEX([5]Sheet1!O:O,MATCH($A68,[5]Sheet1!$A:$A,0))</f>
        <v>356746</v>
      </c>
      <c r="Q68" s="139">
        <v>41699</v>
      </c>
      <c r="R68" s="81">
        <v>116000</v>
      </c>
      <c r="S68" s="81"/>
      <c r="T68" s="81"/>
      <c r="U68" s="81"/>
      <c r="V68" s="81"/>
      <c r="W68" s="81"/>
    </row>
    <row r="69" spans="1:23">
      <c r="A69" s="11">
        <v>42430</v>
      </c>
      <c r="B69">
        <f>INDEX([5]Sheet1!C:C,MATCH($A69,[5]Sheet1!$A:$A,0))</f>
        <v>114882</v>
      </c>
      <c r="C69">
        <f>INDEX([5]Sheet1!D:D,MATCH($A69,[5]Sheet1!$A:$A,0))</f>
        <v>5464</v>
      </c>
      <c r="D69">
        <f>INDEX([5]Sheet1!E:E,MATCH($A69,[5]Sheet1!$A:$A,0))</f>
        <v>1642</v>
      </c>
      <c r="E69">
        <f>INDEX([5]Sheet1!F:F,MATCH($A69,[5]Sheet1!$A:$A,0))</f>
        <v>8504</v>
      </c>
      <c r="F69">
        <f>INDEX([5]Sheet1!G:G,MATCH($A69,[5]Sheet1!$A:$A,0))</f>
        <v>38</v>
      </c>
      <c r="G69">
        <f>INDEX([5]Sheet1!H:H,MATCH($A69,[5]Sheet1!$A:$A,0))</f>
        <v>11753</v>
      </c>
      <c r="H69">
        <f>INDEX([5]Sheet1!I:I,MATCH($A69,[5]Sheet1!$A:$A,0))</f>
        <v>8962</v>
      </c>
      <c r="I69">
        <f>INDEX([5]Sheet1!J:J,MATCH($A69,[5]Sheet1!$A:$A,0))</f>
        <v>7753</v>
      </c>
      <c r="J69">
        <f>INDEX([5]Sheet1!K:K,MATCH($A69,[5]Sheet1!$A:$A,0))</f>
        <v>1924</v>
      </c>
      <c r="K69">
        <f>INDEX([5]Sheet1!L:L,MATCH($A69,[5]Sheet1!$A:$A,0))</f>
        <v>2664</v>
      </c>
      <c r="L69">
        <f>INDEX([5]Sheet1!M:M,MATCH($A69,[5]Sheet1!$A:$A,0))</f>
        <v>74319</v>
      </c>
      <c r="M69">
        <f>INDEX([5]Sheet1!N:N,MATCH($A69,[5]Sheet1!$A:$A,0))</f>
        <v>35952</v>
      </c>
      <c r="N69">
        <f>INDEX([5]Sheet1!O:O,MATCH($A69,[5]Sheet1!$A:$A,0))</f>
        <v>386360</v>
      </c>
      <c r="P69" s="128">
        <f>C69/N69</f>
        <v>1.41422507505953E-2</v>
      </c>
      <c r="Q69" s="91"/>
    </row>
    <row r="70" spans="1:23">
      <c r="A70" s="291" t="s">
        <v>32</v>
      </c>
      <c r="B70" s="291"/>
      <c r="C70" s="291"/>
      <c r="D70" s="291"/>
      <c r="E70" s="291"/>
      <c r="F70" s="291"/>
      <c r="G70" s="291"/>
      <c r="H70" s="291"/>
      <c r="I70" s="291"/>
      <c r="J70" s="291"/>
      <c r="K70" s="291"/>
      <c r="L70" s="291"/>
      <c r="M70" s="291"/>
      <c r="N70" s="291"/>
    </row>
    <row r="71" spans="1:23">
      <c r="A71" s="11">
        <f t="shared" ref="A71:A82" si="2">A57</f>
        <v>38047</v>
      </c>
      <c r="B71">
        <f>INDEX([5]Sheet1!P:P,MATCH($A71,[5]Sheet1!$A:$A,0))</f>
        <v>26479</v>
      </c>
      <c r="C71">
        <f>INDEX([5]Sheet1!Q:Q,MATCH($A71,[5]Sheet1!$A:$A,0))</f>
        <v>139</v>
      </c>
      <c r="D71">
        <f>INDEX([5]Sheet1!R:R,MATCH($A71,[5]Sheet1!$A:$A,0))</f>
        <v>8680</v>
      </c>
      <c r="E71">
        <f>INDEX([5]Sheet1!S:S,MATCH($A71,[5]Sheet1!$A:$A,0))</f>
        <v>379</v>
      </c>
      <c r="F71">
        <f>INDEX([5]Sheet1!T:T,MATCH($A71,[5]Sheet1!$A:$A,0))</f>
        <v>487</v>
      </c>
      <c r="G71">
        <f>INDEX([5]Sheet1!U:U,MATCH($A71,[5]Sheet1!$A:$A,0))</f>
        <v>2442</v>
      </c>
      <c r="H71">
        <f>INDEX([5]Sheet1!V:V,MATCH($A71,[5]Sheet1!$A:$A,0))</f>
        <v>-414</v>
      </c>
      <c r="I71">
        <f>INDEX([5]Sheet1!W:W,MATCH($A71,[5]Sheet1!$A:$A,0))</f>
        <v>1657</v>
      </c>
      <c r="J71">
        <f>INDEX([5]Sheet1!X:X,MATCH($A71,[5]Sheet1!$A:$A,0))</f>
        <v>2971</v>
      </c>
      <c r="K71">
        <f>INDEX([5]Sheet1!Y:Y,MATCH($A71,[5]Sheet1!$A:$A,0))</f>
        <v>14</v>
      </c>
      <c r="L71">
        <f>INDEX([5]Sheet1!Z:Z,MATCH($A71,[5]Sheet1!$A:$A,0))</f>
        <v>6967</v>
      </c>
      <c r="M71">
        <f>INDEX([5]Sheet1!AA:AA,MATCH($A71,[5]Sheet1!$A:$A,0))</f>
        <v>24335</v>
      </c>
      <c r="N71">
        <f>INDEX([5]Sheet1!AB:AB,MATCH($A71,[5]Sheet1!$A:$A,0))</f>
        <v>97175</v>
      </c>
    </row>
    <row r="72" spans="1:23">
      <c r="A72" s="11">
        <f t="shared" si="2"/>
        <v>38412</v>
      </c>
      <c r="B72">
        <f>INDEX([5]Sheet1!P:P,MATCH($A72,[5]Sheet1!$A:$A,0))</f>
        <v>28525</v>
      </c>
      <c r="C72">
        <f>INDEX([5]Sheet1!Q:Q,MATCH($A72,[5]Sheet1!$A:$A,0))</f>
        <v>454</v>
      </c>
      <c r="D72">
        <f>INDEX([5]Sheet1!R:R,MATCH($A72,[5]Sheet1!$A:$A,0))</f>
        <v>10382</v>
      </c>
      <c r="E72">
        <f>INDEX([5]Sheet1!S:S,MATCH($A72,[5]Sheet1!$A:$A,0))</f>
        <v>374</v>
      </c>
      <c r="F72">
        <f>INDEX([5]Sheet1!T:T,MATCH($A72,[5]Sheet1!$A:$A,0))</f>
        <v>161</v>
      </c>
      <c r="G72">
        <f>INDEX([5]Sheet1!U:U,MATCH($A72,[5]Sheet1!$A:$A,0))</f>
        <v>2495</v>
      </c>
      <c r="H72">
        <f>INDEX([5]Sheet1!V:V,MATCH($A72,[5]Sheet1!$A:$A,0))</f>
        <v>-303</v>
      </c>
      <c r="I72">
        <f>INDEX([5]Sheet1!W:W,MATCH($A72,[5]Sheet1!$A:$A,0))</f>
        <v>1366</v>
      </c>
      <c r="J72">
        <f>INDEX([5]Sheet1!X:X,MATCH($A72,[5]Sheet1!$A:$A,0))</f>
        <v>1640</v>
      </c>
      <c r="K72">
        <f>INDEX([5]Sheet1!Y:Y,MATCH($A72,[5]Sheet1!$A:$A,0))</f>
        <v>42</v>
      </c>
      <c r="L72">
        <f>INDEX([5]Sheet1!Z:Z,MATCH($A72,[5]Sheet1!$A:$A,0))</f>
        <v>7587</v>
      </c>
      <c r="M72">
        <f>INDEX([5]Sheet1!AA:AA,MATCH($A72,[5]Sheet1!$A:$A,0))</f>
        <v>25204</v>
      </c>
      <c r="N72">
        <f>INDEX([5]Sheet1!AB:AB,MATCH($A72,[5]Sheet1!$A:$A,0))</f>
        <v>102680</v>
      </c>
    </row>
    <row r="73" spans="1:23">
      <c r="A73" s="11">
        <f t="shared" si="2"/>
        <v>38777</v>
      </c>
      <c r="B73">
        <f>INDEX([5]Sheet1!P:P,MATCH($A73,[5]Sheet1!$A:$A,0))</f>
        <v>31560</v>
      </c>
      <c r="C73">
        <f>INDEX([5]Sheet1!Q:Q,MATCH($A73,[5]Sheet1!$A:$A,0))</f>
        <v>349</v>
      </c>
      <c r="D73">
        <f>INDEX([5]Sheet1!R:R,MATCH($A73,[5]Sheet1!$A:$A,0))</f>
        <v>3550</v>
      </c>
      <c r="E73">
        <f>INDEX([5]Sheet1!S:S,MATCH($A73,[5]Sheet1!$A:$A,0))</f>
        <v>1147</v>
      </c>
      <c r="F73">
        <f>INDEX([5]Sheet1!T:T,MATCH($A73,[5]Sheet1!$A:$A,0))</f>
        <v>214</v>
      </c>
      <c r="G73">
        <f>INDEX([5]Sheet1!U:U,MATCH($A73,[5]Sheet1!$A:$A,0))</f>
        <v>3692</v>
      </c>
      <c r="H73">
        <f>INDEX([5]Sheet1!V:V,MATCH($A73,[5]Sheet1!$A:$A,0))</f>
        <v>1530</v>
      </c>
      <c r="I73">
        <f>INDEX([5]Sheet1!W:W,MATCH($A73,[5]Sheet1!$A:$A,0))</f>
        <v>4743</v>
      </c>
      <c r="J73">
        <f>INDEX([5]Sheet1!X:X,MATCH($A73,[5]Sheet1!$A:$A,0))</f>
        <v>6412</v>
      </c>
      <c r="K73">
        <f>INDEX([5]Sheet1!Y:Y,MATCH($A73,[5]Sheet1!$A:$A,0))</f>
        <v>103</v>
      </c>
      <c r="L73">
        <f>INDEX([5]Sheet1!Z:Z,MATCH($A73,[5]Sheet1!$A:$A,0))</f>
        <v>9514</v>
      </c>
      <c r="M73">
        <f>INDEX([5]Sheet1!AA:AA,MATCH($A73,[5]Sheet1!$A:$A,0))</f>
        <v>24551</v>
      </c>
      <c r="N73">
        <f>INDEX([5]Sheet1!AB:AB,MATCH($A73,[5]Sheet1!$A:$A,0))</f>
        <v>115991</v>
      </c>
    </row>
    <row r="74" spans="1:23">
      <c r="A74" s="11">
        <f t="shared" si="2"/>
        <v>39142</v>
      </c>
      <c r="B74">
        <f>INDEX([5]Sheet1!P:P,MATCH($A74,[5]Sheet1!$A:$A,0))</f>
        <v>37844</v>
      </c>
      <c r="C74">
        <f>INDEX([5]Sheet1!Q:Q,MATCH($A74,[5]Sheet1!$A:$A,0))</f>
        <v>181</v>
      </c>
      <c r="D74">
        <f>INDEX([5]Sheet1!R:R,MATCH($A74,[5]Sheet1!$A:$A,0))</f>
        <v>4086</v>
      </c>
      <c r="E74">
        <f>INDEX([5]Sheet1!S:S,MATCH($A74,[5]Sheet1!$A:$A,0))</f>
        <v>1490</v>
      </c>
      <c r="F74">
        <f>INDEX([5]Sheet1!T:T,MATCH($A74,[5]Sheet1!$A:$A,0))</f>
        <v>371</v>
      </c>
      <c r="G74">
        <f>INDEX([5]Sheet1!U:U,MATCH($A74,[5]Sheet1!$A:$A,0))</f>
        <v>3535</v>
      </c>
      <c r="H74">
        <f>INDEX([5]Sheet1!V:V,MATCH($A74,[5]Sheet1!$A:$A,0))</f>
        <v>2416</v>
      </c>
      <c r="I74">
        <f>INDEX([5]Sheet1!W:W,MATCH($A74,[5]Sheet1!$A:$A,0))</f>
        <v>3309</v>
      </c>
      <c r="J74">
        <f>INDEX([5]Sheet1!X:X,MATCH($A74,[5]Sheet1!$A:$A,0))</f>
        <v>2812</v>
      </c>
      <c r="K74">
        <f>INDEX([5]Sheet1!Y:Y,MATCH($A74,[5]Sheet1!$A:$A,0))</f>
        <v>113</v>
      </c>
      <c r="L74">
        <f>INDEX([5]Sheet1!Z:Z,MATCH($A74,[5]Sheet1!$A:$A,0))</f>
        <v>9027</v>
      </c>
      <c r="M74">
        <f>INDEX([5]Sheet1!AA:AA,MATCH($A74,[5]Sheet1!$A:$A,0))</f>
        <v>26422</v>
      </c>
      <c r="N74">
        <f>INDEX([5]Sheet1!AB:AB,MATCH($A74,[5]Sheet1!$A:$A,0))</f>
        <v>124078</v>
      </c>
    </row>
    <row r="75" spans="1:23">
      <c r="A75" s="11">
        <f t="shared" si="2"/>
        <v>39508</v>
      </c>
      <c r="B75">
        <f>INDEX([5]Sheet1!P:P,MATCH($A75,[5]Sheet1!$A:$A,0))</f>
        <v>42059</v>
      </c>
      <c r="C75">
        <f>INDEX([5]Sheet1!Q:Q,MATCH($A75,[5]Sheet1!$A:$A,0))</f>
        <v>274</v>
      </c>
      <c r="D75">
        <f>INDEX([5]Sheet1!R:R,MATCH($A75,[5]Sheet1!$A:$A,0))</f>
        <v>5544</v>
      </c>
      <c r="E75">
        <f>INDEX([5]Sheet1!S:S,MATCH($A75,[5]Sheet1!$A:$A,0))</f>
        <v>1357</v>
      </c>
      <c r="F75">
        <f>INDEX([5]Sheet1!T:T,MATCH($A75,[5]Sheet1!$A:$A,0))</f>
        <v>174</v>
      </c>
      <c r="G75">
        <f>INDEX([5]Sheet1!U:U,MATCH($A75,[5]Sheet1!$A:$A,0))</f>
        <v>4297</v>
      </c>
      <c r="H75">
        <f>INDEX([5]Sheet1!V:V,MATCH($A75,[5]Sheet1!$A:$A,0))</f>
        <v>4767</v>
      </c>
      <c r="I75">
        <f>INDEX([5]Sheet1!W:W,MATCH($A75,[5]Sheet1!$A:$A,0))</f>
        <v>1887</v>
      </c>
      <c r="J75">
        <f>INDEX([5]Sheet1!X:X,MATCH($A75,[5]Sheet1!$A:$A,0))</f>
        <v>1013</v>
      </c>
      <c r="K75">
        <f>INDEX([5]Sheet1!Y:Y,MATCH($A75,[5]Sheet1!$A:$A,0))</f>
        <v>125</v>
      </c>
      <c r="L75">
        <f>INDEX([5]Sheet1!Z:Z,MATCH($A75,[5]Sheet1!$A:$A,0))</f>
        <v>10654</v>
      </c>
      <c r="M75">
        <f>INDEX([5]Sheet1!AA:AA,MATCH($A75,[5]Sheet1!$A:$A,0))</f>
        <v>26495</v>
      </c>
      <c r="N75">
        <f>INDEX([5]Sheet1!AB:AB,MATCH($A75,[5]Sheet1!$A:$A,0))</f>
        <v>136712</v>
      </c>
    </row>
    <row r="76" spans="1:23">
      <c r="A76" s="11">
        <f t="shared" si="2"/>
        <v>39873</v>
      </c>
      <c r="B76">
        <f>INDEX([5]Sheet1!P:P,MATCH($A76,[5]Sheet1!$A:$A,0))</f>
        <v>38903</v>
      </c>
      <c r="C76">
        <f>INDEX([5]Sheet1!Q:Q,MATCH($A76,[5]Sheet1!$A:$A,0))</f>
        <v>495</v>
      </c>
      <c r="D76">
        <f>INDEX([5]Sheet1!R:R,MATCH($A76,[5]Sheet1!$A:$A,0))</f>
        <v>5914</v>
      </c>
      <c r="E76">
        <f>INDEX([5]Sheet1!S:S,MATCH($A76,[5]Sheet1!$A:$A,0))</f>
        <v>1297</v>
      </c>
      <c r="F76">
        <f>INDEX([5]Sheet1!T:T,MATCH($A76,[5]Sheet1!$A:$A,0))</f>
        <v>121</v>
      </c>
      <c r="G76">
        <f>INDEX([5]Sheet1!U:U,MATCH($A76,[5]Sheet1!$A:$A,0))</f>
        <v>3538</v>
      </c>
      <c r="H76">
        <f>INDEX([5]Sheet1!V:V,MATCH($A76,[5]Sheet1!$A:$A,0))</f>
        <v>4073</v>
      </c>
      <c r="I76">
        <f>INDEX([5]Sheet1!W:W,MATCH($A76,[5]Sheet1!$A:$A,0))</f>
        <v>1901</v>
      </c>
      <c r="J76">
        <f>INDEX([5]Sheet1!X:X,MATCH($A76,[5]Sheet1!$A:$A,0))</f>
        <v>681</v>
      </c>
      <c r="K76">
        <f>INDEX([5]Sheet1!Y:Y,MATCH($A76,[5]Sheet1!$A:$A,0))</f>
        <v>201</v>
      </c>
      <c r="L76">
        <f>INDEX([5]Sheet1!Z:Z,MATCH($A76,[5]Sheet1!$A:$A,0))</f>
        <v>13728</v>
      </c>
      <c r="M76">
        <f>INDEX([5]Sheet1!AA:AA,MATCH($A76,[5]Sheet1!$A:$A,0))</f>
        <v>32505</v>
      </c>
      <c r="N76">
        <f>INDEX([5]Sheet1!AB:AB,MATCH($A76,[5]Sheet1!$A:$A,0))</f>
        <v>138775</v>
      </c>
    </row>
    <row r="77" spans="1:23">
      <c r="A77" s="11">
        <f t="shared" si="2"/>
        <v>40238</v>
      </c>
      <c r="B77">
        <f>INDEX([5]Sheet1!P:P,MATCH($A77,[5]Sheet1!$A:$A,0))</f>
        <v>42857</v>
      </c>
      <c r="C77">
        <f>INDEX([5]Sheet1!Q:Q,MATCH($A77,[5]Sheet1!$A:$A,0))</f>
        <v>609</v>
      </c>
      <c r="D77">
        <f>INDEX([5]Sheet1!R:R,MATCH($A77,[5]Sheet1!$A:$A,0))</f>
        <v>3619</v>
      </c>
      <c r="E77">
        <f>INDEX([5]Sheet1!S:S,MATCH($A77,[5]Sheet1!$A:$A,0))</f>
        <v>1524</v>
      </c>
      <c r="F77">
        <f>INDEX([5]Sheet1!T:T,MATCH($A77,[5]Sheet1!$A:$A,0))</f>
        <v>163</v>
      </c>
      <c r="G77">
        <f>INDEX([5]Sheet1!U:U,MATCH($A77,[5]Sheet1!$A:$A,0))</f>
        <v>3460</v>
      </c>
      <c r="H77">
        <f>INDEX([5]Sheet1!V:V,MATCH($A77,[5]Sheet1!$A:$A,0))</f>
        <v>3820</v>
      </c>
      <c r="I77">
        <f>INDEX([5]Sheet1!W:W,MATCH($A77,[5]Sheet1!$A:$A,0))</f>
        <v>2212</v>
      </c>
      <c r="J77">
        <f>INDEX([5]Sheet1!X:X,MATCH($A77,[5]Sheet1!$A:$A,0))</f>
        <v>944</v>
      </c>
      <c r="K77">
        <f>INDEX([5]Sheet1!Y:Y,MATCH($A77,[5]Sheet1!$A:$A,0))</f>
        <v>240</v>
      </c>
      <c r="L77">
        <f>INDEX([5]Sheet1!Z:Z,MATCH($A77,[5]Sheet1!$A:$A,0))</f>
        <v>11284</v>
      </c>
      <c r="M77">
        <f>INDEX([5]Sheet1!AA:AA,MATCH($A77,[5]Sheet1!$A:$A,0))</f>
        <v>28091</v>
      </c>
      <c r="N77">
        <f>INDEX([5]Sheet1!AB:AB,MATCH($A77,[5]Sheet1!$A:$A,0))</f>
        <v>138679</v>
      </c>
    </row>
    <row r="78" spans="1:23">
      <c r="A78" s="11">
        <f t="shared" si="2"/>
        <v>40603</v>
      </c>
      <c r="B78">
        <f>INDEX([5]Sheet1!P:P,MATCH($A78,[5]Sheet1!$A:$A,0))</f>
        <v>51896</v>
      </c>
      <c r="C78">
        <f>INDEX([5]Sheet1!Q:Q,MATCH($A78,[5]Sheet1!$A:$A,0))</f>
        <v>787</v>
      </c>
      <c r="D78">
        <f>INDEX([5]Sheet1!R:R,MATCH($A78,[5]Sheet1!$A:$A,0))</f>
        <v>4937</v>
      </c>
      <c r="E78">
        <f>INDEX([5]Sheet1!S:S,MATCH($A78,[5]Sheet1!$A:$A,0))</f>
        <v>1254</v>
      </c>
      <c r="F78">
        <f>INDEX([5]Sheet1!T:T,MATCH($A78,[5]Sheet1!$A:$A,0))</f>
        <v>149</v>
      </c>
      <c r="G78">
        <f>INDEX([5]Sheet1!U:U,MATCH($A78,[5]Sheet1!$A:$A,0))</f>
        <v>3033</v>
      </c>
      <c r="H78">
        <f>INDEX([5]Sheet1!V:V,MATCH($A78,[5]Sheet1!$A:$A,0))</f>
        <v>3336</v>
      </c>
      <c r="I78">
        <f>INDEX([5]Sheet1!W:W,MATCH($A78,[5]Sheet1!$A:$A,0))</f>
        <v>3108</v>
      </c>
      <c r="J78">
        <f>INDEX([5]Sheet1!X:X,MATCH($A78,[5]Sheet1!$A:$A,0))</f>
        <v>839</v>
      </c>
      <c r="K78">
        <f>INDEX([5]Sheet1!Y:Y,MATCH($A78,[5]Sheet1!$A:$A,0))</f>
        <v>332</v>
      </c>
      <c r="L78">
        <f>INDEX([5]Sheet1!Z:Z,MATCH($A78,[5]Sheet1!$A:$A,0))</f>
        <v>15327</v>
      </c>
      <c r="M78">
        <f>INDEX([5]Sheet1!AA:AA,MATCH($A78,[5]Sheet1!$A:$A,0))</f>
        <v>30406</v>
      </c>
      <c r="N78">
        <f>INDEX([5]Sheet1!AB:AB,MATCH($A78,[5]Sheet1!$A:$A,0))</f>
        <v>172524</v>
      </c>
    </row>
    <row r="79" spans="1:23">
      <c r="A79" s="11">
        <f t="shared" si="2"/>
        <v>40969</v>
      </c>
      <c r="B79">
        <f>INDEX([5]Sheet1!P:P,MATCH($A79,[5]Sheet1!$A:$A,0))</f>
        <v>46469</v>
      </c>
      <c r="C79">
        <f>INDEX([5]Sheet1!Q:Q,MATCH($A79,[5]Sheet1!$A:$A,0))</f>
        <v>1046</v>
      </c>
      <c r="D79">
        <f>INDEX([5]Sheet1!R:R,MATCH($A79,[5]Sheet1!$A:$A,0))</f>
        <v>5711</v>
      </c>
      <c r="E79">
        <f>INDEX([5]Sheet1!S:S,MATCH($A79,[5]Sheet1!$A:$A,0))</f>
        <v>1568</v>
      </c>
      <c r="F79">
        <f>INDEX([5]Sheet1!T:T,MATCH($A79,[5]Sheet1!$A:$A,0))</f>
        <v>115</v>
      </c>
      <c r="G79">
        <f>INDEX([5]Sheet1!U:U,MATCH($A79,[5]Sheet1!$A:$A,0))</f>
        <v>2653</v>
      </c>
      <c r="H79">
        <f>INDEX([5]Sheet1!V:V,MATCH($A79,[5]Sheet1!$A:$A,0))</f>
        <v>4077</v>
      </c>
      <c r="I79">
        <f>INDEX([5]Sheet1!W:W,MATCH($A79,[5]Sheet1!$A:$A,0))</f>
        <v>2843</v>
      </c>
      <c r="J79">
        <f>INDEX([5]Sheet1!X:X,MATCH($A79,[5]Sheet1!$A:$A,0))</f>
        <v>1014</v>
      </c>
      <c r="K79">
        <f>INDEX([5]Sheet1!Y:Y,MATCH($A79,[5]Sheet1!$A:$A,0))</f>
        <v>267</v>
      </c>
      <c r="L79">
        <f>INDEX([5]Sheet1!Z:Z,MATCH($A79,[5]Sheet1!$A:$A,0))</f>
        <v>16977</v>
      </c>
      <c r="M79">
        <f>INDEX([5]Sheet1!AA:AA,MATCH($A79,[5]Sheet1!$A:$A,0))</f>
        <v>28669</v>
      </c>
      <c r="N79">
        <f>INDEX([5]Sheet1!AB:AB,MATCH($A79,[5]Sheet1!$A:$A,0))</f>
        <v>162545</v>
      </c>
    </row>
    <row r="80" spans="1:23">
      <c r="A80" s="11">
        <f t="shared" si="2"/>
        <v>41334</v>
      </c>
      <c r="B80">
        <f>INDEX([5]Sheet1!P:P,MATCH($A80,[5]Sheet1!$A:$A,0))</f>
        <v>47143</v>
      </c>
      <c r="C80">
        <f>INDEX([5]Sheet1!Q:Q,MATCH($A80,[5]Sheet1!$A:$A,0))</f>
        <v>1107</v>
      </c>
      <c r="D80">
        <f>INDEX([5]Sheet1!R:R,MATCH($A80,[5]Sheet1!$A:$A,0))</f>
        <v>4320</v>
      </c>
      <c r="E80">
        <f>INDEX([5]Sheet1!S:S,MATCH($A80,[5]Sheet1!$A:$A,0))</f>
        <v>1953</v>
      </c>
      <c r="F80">
        <f>INDEX([5]Sheet1!T:T,MATCH($A80,[5]Sheet1!$A:$A,0))</f>
        <v>350</v>
      </c>
      <c r="G80">
        <f>INDEX([5]Sheet1!U:U,MATCH($A80,[5]Sheet1!$A:$A,0))</f>
        <v>6732</v>
      </c>
      <c r="H80">
        <f>INDEX([5]Sheet1!V:V,MATCH($A80,[5]Sheet1!$A:$A,0))</f>
        <v>4880</v>
      </c>
      <c r="I80">
        <f>INDEX([5]Sheet1!W:W,MATCH($A80,[5]Sheet1!$A:$A,0))</f>
        <v>2767</v>
      </c>
      <c r="J80">
        <f>INDEX([5]Sheet1!X:X,MATCH($A80,[5]Sheet1!$A:$A,0))</f>
        <v>742</v>
      </c>
      <c r="K80">
        <f>INDEX([5]Sheet1!Y:Y,MATCH($A80,[5]Sheet1!$A:$A,0))</f>
        <v>271</v>
      </c>
      <c r="L80">
        <f>INDEX([5]Sheet1!Z:Z,MATCH($A80,[5]Sheet1!$A:$A,0))</f>
        <v>16160</v>
      </c>
      <c r="M80">
        <f>INDEX([5]Sheet1!AA:AA,MATCH($A80,[5]Sheet1!$A:$A,0))</f>
        <v>30152</v>
      </c>
      <c r="N80">
        <f>INDEX([5]Sheet1!AB:AB,MATCH($A80,[5]Sheet1!$A:$A,0))</f>
        <v>166082</v>
      </c>
    </row>
    <row r="81" spans="1:14">
      <c r="A81" s="11">
        <f t="shared" si="2"/>
        <v>41699</v>
      </c>
      <c r="B81">
        <f>INDEX([5]Sheet1!P:P,MATCH($A81,[5]Sheet1!$A:$A,0))</f>
        <v>49248</v>
      </c>
      <c r="C81">
        <f>INDEX([5]Sheet1!Q:Q,MATCH($A81,[5]Sheet1!$A:$A,0))</f>
        <v>2040</v>
      </c>
      <c r="D81">
        <f>INDEX([5]Sheet1!R:R,MATCH($A81,[5]Sheet1!$A:$A,0))</f>
        <v>5237</v>
      </c>
      <c r="E81">
        <f>INDEX([5]Sheet1!S:S,MATCH($A81,[5]Sheet1!$A:$A,0))</f>
        <v>1792</v>
      </c>
      <c r="F81">
        <f>INDEX([5]Sheet1!T:T,MATCH($A81,[5]Sheet1!$A:$A,0))</f>
        <v>785</v>
      </c>
      <c r="G81">
        <f>INDEX([5]Sheet1!U:U,MATCH($A81,[5]Sheet1!$A:$A,0))</f>
        <v>4728</v>
      </c>
      <c r="H81">
        <f>INDEX([5]Sheet1!V:V,MATCH($A81,[5]Sheet1!$A:$A,0))</f>
        <v>4170</v>
      </c>
      <c r="I81">
        <f>INDEX([5]Sheet1!W:W,MATCH($A81,[5]Sheet1!$A:$A,0))</f>
        <v>2784</v>
      </c>
      <c r="J81">
        <f>INDEX([5]Sheet1!X:X,MATCH($A81,[5]Sheet1!$A:$A,0))</f>
        <v>934</v>
      </c>
      <c r="K81">
        <f>INDEX([5]Sheet1!Y:Y,MATCH($A81,[5]Sheet1!$A:$A,0))</f>
        <v>202</v>
      </c>
      <c r="L81">
        <f>INDEX([5]Sheet1!Z:Z,MATCH($A81,[5]Sheet1!$A:$A,0))</f>
        <v>16614</v>
      </c>
      <c r="M81">
        <f>INDEX([5]Sheet1!AA:AA,MATCH($A81,[5]Sheet1!$A:$A,0))</f>
        <v>32080</v>
      </c>
      <c r="N81">
        <f>INDEX([5]Sheet1!AB:AB,MATCH($A81,[5]Sheet1!$A:$A,0))</f>
        <v>169069</v>
      </c>
    </row>
    <row r="82" spans="1:14">
      <c r="A82" s="11">
        <f t="shared" si="2"/>
        <v>42064</v>
      </c>
      <c r="B82">
        <f>INDEX([5]Sheet1!P:P,MATCH($A82,[5]Sheet1!$A:$A,0))</f>
        <v>55120</v>
      </c>
      <c r="C82">
        <f>INDEX([5]Sheet1!Q:Q,MATCH($A82,[5]Sheet1!$A:$A,0))</f>
        <v>1832</v>
      </c>
      <c r="D82">
        <f>INDEX([5]Sheet1!R:R,MATCH($A82,[5]Sheet1!$A:$A,0))</f>
        <v>6814</v>
      </c>
      <c r="E82">
        <f>INDEX([5]Sheet1!S:S,MATCH($A82,[5]Sheet1!$A:$A,0))</f>
        <v>1758</v>
      </c>
      <c r="F82">
        <f>INDEX([5]Sheet1!T:T,MATCH($A82,[5]Sheet1!$A:$A,0))</f>
        <v>765</v>
      </c>
      <c r="G82">
        <f>INDEX([5]Sheet1!U:U,MATCH($A82,[5]Sheet1!$A:$A,0))</f>
        <v>5882</v>
      </c>
      <c r="H82">
        <f>INDEX([5]Sheet1!V:V,MATCH($A82,[5]Sheet1!$A:$A,0))</f>
        <v>5136</v>
      </c>
      <c r="I82">
        <f>INDEX([5]Sheet1!W:W,MATCH($A82,[5]Sheet1!$A:$A,0))</f>
        <v>2437</v>
      </c>
      <c r="J82">
        <f>INDEX([5]Sheet1!X:X,MATCH($A82,[5]Sheet1!$A:$A,0))</f>
        <v>463</v>
      </c>
      <c r="K82">
        <f>INDEX([5]Sheet1!Y:Y,MATCH($A82,[5]Sheet1!$A:$A,0))</f>
        <v>128</v>
      </c>
      <c r="L82">
        <f>INDEX([5]Sheet1!Z:Z,MATCH($A82,[5]Sheet1!$A:$A,0))</f>
        <v>22315</v>
      </c>
      <c r="M82">
        <f>INDEX([5]Sheet1!AA:AA,MATCH($A82,[5]Sheet1!$A:$A,0))</f>
        <v>45389</v>
      </c>
      <c r="N82">
        <f>INDEX([5]Sheet1!AB:AB,MATCH($A82,[5]Sheet1!$A:$A,0))</f>
        <v>203506</v>
      </c>
    </row>
    <row r="83" spans="1:14">
      <c r="A83" s="11">
        <f>A69</f>
        <v>42430</v>
      </c>
      <c r="B83">
        <f>INDEX([5]Sheet1!P:P,MATCH($A83,[5]Sheet1!$A:$A,0))</f>
        <v>61702</v>
      </c>
      <c r="C83">
        <f>INDEX([5]Sheet1!Q:Q,MATCH($A83,[5]Sheet1!$A:$A,0))</f>
        <v>2877</v>
      </c>
      <c r="D83">
        <f>INDEX([5]Sheet1!R:R,MATCH($A83,[5]Sheet1!$A:$A,0))</f>
        <v>6321</v>
      </c>
      <c r="E83">
        <f>INDEX([5]Sheet1!S:S,MATCH($A83,[5]Sheet1!$A:$A,0))</f>
        <v>3470</v>
      </c>
      <c r="F83">
        <f>INDEX([5]Sheet1!T:T,MATCH($A83,[5]Sheet1!$A:$A,0))</f>
        <v>887</v>
      </c>
      <c r="G83">
        <f>INDEX([5]Sheet1!U:U,MATCH($A83,[5]Sheet1!$A:$A,0))</f>
        <v>7992</v>
      </c>
      <c r="H83">
        <f>INDEX([5]Sheet1!V:V,MATCH($A83,[5]Sheet1!$A:$A,0))</f>
        <v>6764</v>
      </c>
      <c r="I83">
        <f>INDEX([5]Sheet1!W:W,MATCH($A83,[5]Sheet1!$A:$A,0))</f>
        <v>2239</v>
      </c>
      <c r="J83">
        <f>INDEX([5]Sheet1!X:X,MATCH($A83,[5]Sheet1!$A:$A,0))</f>
        <v>422</v>
      </c>
      <c r="K83">
        <f>INDEX([5]Sheet1!Y:Y,MATCH($A83,[5]Sheet1!$A:$A,0))</f>
        <v>55</v>
      </c>
      <c r="L83">
        <f>INDEX([5]Sheet1!Z:Z,MATCH($A83,[5]Sheet1!$A:$A,0))</f>
        <v>32254</v>
      </c>
      <c r="M83">
        <f>INDEX([5]Sheet1!AA:AA,MATCH($A83,[5]Sheet1!$A:$A,0))</f>
        <v>49062</v>
      </c>
      <c r="N83">
        <f>INDEX([5]Sheet1!AB:AB,MATCH($A83,[5]Sheet1!$A:$A,0))</f>
        <v>227365</v>
      </c>
    </row>
    <row r="85" spans="1:14">
      <c r="C85">
        <f t="shared" ref="C85:C91" si="3">C77+C63</f>
        <v>2515</v>
      </c>
    </row>
    <row r="86" spans="1:14">
      <c r="C86">
        <f t="shared" si="3"/>
        <v>2701</v>
      </c>
    </row>
    <row r="87" spans="1:14">
      <c r="C87">
        <f t="shared" si="3"/>
        <v>3075</v>
      </c>
    </row>
    <row r="88" spans="1:14">
      <c r="C88">
        <f t="shared" si="3"/>
        <v>3459</v>
      </c>
    </row>
    <row r="89" spans="1:14">
      <c r="C89">
        <f t="shared" si="3"/>
        <v>5441</v>
      </c>
      <c r="F89" t="s">
        <v>14</v>
      </c>
      <c r="G89" t="s">
        <v>24</v>
      </c>
      <c r="H89" t="s">
        <v>34</v>
      </c>
      <c r="I89" t="s">
        <v>33</v>
      </c>
      <c r="J89" t="s">
        <v>17</v>
      </c>
    </row>
    <row r="90" spans="1:14">
      <c r="C90">
        <f t="shared" si="3"/>
        <v>6469</v>
      </c>
    </row>
    <row r="91" spans="1:14">
      <c r="C91">
        <f t="shared" si="3"/>
        <v>8341</v>
      </c>
    </row>
  </sheetData>
  <mergeCells count="2">
    <mergeCell ref="A56:N56"/>
    <mergeCell ref="A70:N70"/>
  </mergeCells>
  <hyperlinks>
    <hyperlink ref="Q53" r:id="rId1"/>
  </hyperlinks>
  <pageMargins left="0.7" right="0.7" top="0.75" bottom="0.75" header="0.3" footer="0.3"/>
  <pageSetup paperSize="9" orientation="portrait" horizontalDpi="4294967292" verticalDpi="4294967292"/>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K90"/>
  <sheetViews>
    <sheetView topLeftCell="A7" zoomScale="85" zoomScaleNormal="85" zoomScalePageLayoutView="85" workbookViewId="0">
      <selection activeCell="D67" sqref="D67"/>
    </sheetView>
  </sheetViews>
  <sheetFormatPr defaultColWidth="8.75" defaultRowHeight="12.75"/>
  <cols>
    <col min="1" max="1" width="19.25" customWidth="1"/>
    <col min="2" max="2" width="10.125" bestFit="1" customWidth="1"/>
  </cols>
  <sheetData>
    <row r="1" spans="1:9" s="1" customFormat="1" ht="21" thickBot="1">
      <c r="A1" s="15" t="s">
        <v>92</v>
      </c>
      <c r="F1" s="9"/>
    </row>
    <row r="2" spans="1:9" ht="13.5" thickTop="1">
      <c r="A2" s="16" t="s">
        <v>93</v>
      </c>
      <c r="F2" s="7"/>
    </row>
    <row r="3" spans="1:9">
      <c r="A3" s="42" t="s">
        <v>94</v>
      </c>
      <c r="I3" s="42" t="s">
        <v>123</v>
      </c>
    </row>
    <row r="39" spans="1:11" ht="19.5">
      <c r="B39" s="35"/>
    </row>
    <row r="40" spans="1:11" ht="19.5">
      <c r="A40" s="35" t="s">
        <v>50</v>
      </c>
      <c r="B40" s="35" t="s">
        <v>163</v>
      </c>
    </row>
    <row r="41" spans="1:11" ht="15">
      <c r="A41" t="s">
        <v>13</v>
      </c>
      <c r="B41">
        <v>79720</v>
      </c>
      <c r="G41" s="120" t="s">
        <v>164</v>
      </c>
      <c r="J41" t="s">
        <v>13</v>
      </c>
      <c r="K41">
        <v>79720</v>
      </c>
    </row>
    <row r="42" spans="1:11">
      <c r="A42" t="s">
        <v>34</v>
      </c>
      <c r="B42">
        <v>10240</v>
      </c>
      <c r="J42" t="s">
        <v>34</v>
      </c>
      <c r="K42">
        <v>10240</v>
      </c>
    </row>
    <row r="43" spans="1:11">
      <c r="A43" t="s">
        <v>126</v>
      </c>
      <c r="B43">
        <v>9270</v>
      </c>
      <c r="J43" t="s">
        <v>126</v>
      </c>
      <c r="K43">
        <v>9270</v>
      </c>
    </row>
    <row r="44" spans="1:11">
      <c r="A44" t="s">
        <v>102</v>
      </c>
      <c r="B44">
        <v>6500</v>
      </c>
      <c r="J44" t="s">
        <v>102</v>
      </c>
      <c r="K44">
        <v>6500</v>
      </c>
    </row>
    <row r="45" spans="1:11">
      <c r="A45" t="s">
        <v>96</v>
      </c>
      <c r="B45">
        <v>5460</v>
      </c>
      <c r="J45" t="s">
        <v>96</v>
      </c>
      <c r="K45">
        <v>5460</v>
      </c>
    </row>
    <row r="46" spans="1:11">
      <c r="A46" t="s">
        <v>26</v>
      </c>
      <c r="B46">
        <v>3320</v>
      </c>
      <c r="J46" t="s">
        <v>26</v>
      </c>
      <c r="K46">
        <v>3320</v>
      </c>
    </row>
    <row r="47" spans="1:11">
      <c r="A47" t="s">
        <v>24</v>
      </c>
      <c r="B47">
        <v>2980</v>
      </c>
      <c r="J47" t="s">
        <v>24</v>
      </c>
      <c r="K47">
        <v>2980</v>
      </c>
    </row>
    <row r="48" spans="1:11">
      <c r="A48" t="s">
        <v>95</v>
      </c>
      <c r="B48">
        <v>2770</v>
      </c>
      <c r="J48" t="s">
        <v>95</v>
      </c>
      <c r="K48">
        <v>2770</v>
      </c>
    </row>
    <row r="49" spans="1:11">
      <c r="A49" t="s">
        <v>15</v>
      </c>
      <c r="B49">
        <v>2580</v>
      </c>
      <c r="J49" t="s">
        <v>15</v>
      </c>
      <c r="K49">
        <v>2580</v>
      </c>
    </row>
    <row r="50" spans="1:11">
      <c r="A50" t="s">
        <v>125</v>
      </c>
      <c r="B50">
        <v>2380</v>
      </c>
      <c r="J50" t="s">
        <v>125</v>
      </c>
      <c r="K50">
        <v>2380</v>
      </c>
    </row>
    <row r="51" spans="1:11">
      <c r="A51" t="s">
        <v>57</v>
      </c>
      <c r="B51">
        <v>1900</v>
      </c>
      <c r="J51" t="s">
        <v>57</v>
      </c>
      <c r="K51">
        <v>1900</v>
      </c>
    </row>
    <row r="52" spans="1:11">
      <c r="A52" t="s">
        <v>39</v>
      </c>
      <c r="B52">
        <v>1820</v>
      </c>
      <c r="J52" t="s">
        <v>39</v>
      </c>
      <c r="K52">
        <v>1820</v>
      </c>
    </row>
    <row r="53" spans="1:11">
      <c r="A53" t="s">
        <v>58</v>
      </c>
      <c r="B53">
        <v>1550</v>
      </c>
      <c r="J53" t="s">
        <v>58</v>
      </c>
      <c r="K53">
        <v>1550</v>
      </c>
    </row>
    <row r="54" spans="1:11">
      <c r="A54" t="s">
        <v>109</v>
      </c>
      <c r="B54">
        <v>1490</v>
      </c>
      <c r="J54" t="s">
        <v>109</v>
      </c>
      <c r="K54">
        <v>1490</v>
      </c>
    </row>
    <row r="55" spans="1:11">
      <c r="A55" t="s">
        <v>124</v>
      </c>
      <c r="B55">
        <v>1460</v>
      </c>
      <c r="J55" t="s">
        <v>124</v>
      </c>
      <c r="K55">
        <v>1460</v>
      </c>
    </row>
    <row r="56" spans="1:11">
      <c r="A56" t="s">
        <v>107</v>
      </c>
      <c r="B56">
        <v>1430</v>
      </c>
      <c r="J56" t="s">
        <v>107</v>
      </c>
      <c r="K56">
        <v>1430</v>
      </c>
    </row>
    <row r="57" spans="1:11">
      <c r="A57" t="s">
        <v>28</v>
      </c>
      <c r="B57">
        <v>1430</v>
      </c>
      <c r="J57" t="s">
        <v>28</v>
      </c>
      <c r="K57">
        <v>1430</v>
      </c>
    </row>
    <row r="58" spans="1:11">
      <c r="A58" t="s">
        <v>98</v>
      </c>
      <c r="B58">
        <v>1410</v>
      </c>
      <c r="J58" t="s">
        <v>98</v>
      </c>
      <c r="K58">
        <v>1410</v>
      </c>
    </row>
    <row r="59" spans="1:11">
      <c r="A59" t="s">
        <v>83</v>
      </c>
      <c r="B59">
        <v>1400</v>
      </c>
      <c r="J59" t="s">
        <v>83</v>
      </c>
      <c r="K59">
        <v>1400</v>
      </c>
    </row>
    <row r="60" spans="1:11">
      <c r="A60" t="s">
        <v>146</v>
      </c>
      <c r="B60">
        <v>1360</v>
      </c>
      <c r="J60" t="s">
        <v>146</v>
      </c>
      <c r="K60">
        <v>1360</v>
      </c>
    </row>
    <row r="61" spans="1:11">
      <c r="A61" t="s">
        <v>27</v>
      </c>
      <c r="B61">
        <v>1210</v>
      </c>
      <c r="J61" t="s">
        <v>27</v>
      </c>
      <c r="K61">
        <v>1210</v>
      </c>
    </row>
    <row r="62" spans="1:11">
      <c r="A62" t="s">
        <v>132</v>
      </c>
      <c r="B62">
        <v>960</v>
      </c>
      <c r="J62" t="s">
        <v>132</v>
      </c>
      <c r="K62">
        <v>960</v>
      </c>
    </row>
    <row r="63" spans="1:11">
      <c r="A63" t="s">
        <v>25</v>
      </c>
      <c r="B63">
        <v>940</v>
      </c>
      <c r="J63" t="s">
        <v>25</v>
      </c>
      <c r="K63">
        <v>940</v>
      </c>
    </row>
    <row r="64" spans="1:11">
      <c r="A64" t="s">
        <v>85</v>
      </c>
      <c r="B64">
        <v>880</v>
      </c>
      <c r="J64" t="s">
        <v>85</v>
      </c>
      <c r="K64">
        <v>880</v>
      </c>
    </row>
    <row r="65" spans="1:11">
      <c r="A65" t="s">
        <v>104</v>
      </c>
      <c r="B65">
        <v>800</v>
      </c>
      <c r="J65" t="s">
        <v>104</v>
      </c>
      <c r="K65">
        <v>800</v>
      </c>
    </row>
    <row r="66" spans="1:11">
      <c r="A66" t="s">
        <v>128</v>
      </c>
      <c r="B66">
        <v>600</v>
      </c>
      <c r="J66" t="s">
        <v>128</v>
      </c>
      <c r="K66">
        <v>600</v>
      </c>
    </row>
    <row r="67" spans="1:11">
      <c r="A67" t="s">
        <v>105</v>
      </c>
      <c r="B67">
        <v>520</v>
      </c>
      <c r="J67" t="s">
        <v>105</v>
      </c>
      <c r="K67">
        <v>520</v>
      </c>
    </row>
    <row r="68" spans="1:11">
      <c r="A68" t="s">
        <v>100</v>
      </c>
      <c r="B68">
        <v>500</v>
      </c>
      <c r="J68" t="s">
        <v>100</v>
      </c>
      <c r="K68">
        <v>500</v>
      </c>
    </row>
    <row r="69" spans="1:11">
      <c r="A69" t="s">
        <v>101</v>
      </c>
      <c r="B69">
        <v>350</v>
      </c>
      <c r="J69" t="s">
        <v>101</v>
      </c>
      <c r="K69">
        <v>350</v>
      </c>
    </row>
    <row r="70" spans="1:11">
      <c r="A70" t="s">
        <v>108</v>
      </c>
      <c r="B70">
        <v>320</v>
      </c>
      <c r="J70" t="s">
        <v>108</v>
      </c>
      <c r="K70">
        <v>320</v>
      </c>
    </row>
    <row r="71" spans="1:11">
      <c r="A71" t="s">
        <v>131</v>
      </c>
      <c r="B71">
        <v>190</v>
      </c>
      <c r="J71" t="s">
        <v>131</v>
      </c>
      <c r="K71">
        <v>190</v>
      </c>
    </row>
    <row r="72" spans="1:11">
      <c r="A72" t="s">
        <v>127</v>
      </c>
      <c r="B72">
        <v>150</v>
      </c>
      <c r="J72" t="s">
        <v>127</v>
      </c>
      <c r="K72">
        <v>150</v>
      </c>
    </row>
    <row r="73" spans="1:11">
      <c r="A73" t="s">
        <v>133</v>
      </c>
      <c r="B73">
        <v>0</v>
      </c>
      <c r="J73" t="s">
        <v>133</v>
      </c>
      <c r="K73">
        <v>0</v>
      </c>
    </row>
    <row r="74" spans="1:11">
      <c r="A74" t="s">
        <v>130</v>
      </c>
      <c r="B74">
        <v>0</v>
      </c>
      <c r="J74" t="s">
        <v>130</v>
      </c>
      <c r="K74">
        <v>0</v>
      </c>
    </row>
    <row r="75" spans="1:11">
      <c r="A75" t="s">
        <v>145</v>
      </c>
      <c r="B75">
        <v>0</v>
      </c>
      <c r="J75" t="s">
        <v>145</v>
      </c>
      <c r="K75">
        <v>0</v>
      </c>
    </row>
    <row r="76" spans="1:11">
      <c r="A76" t="s">
        <v>147</v>
      </c>
      <c r="B76">
        <v>0</v>
      </c>
      <c r="J76" t="s">
        <v>147</v>
      </c>
      <c r="K76">
        <v>0</v>
      </c>
    </row>
    <row r="77" spans="1:11">
      <c r="A77" t="s">
        <v>84</v>
      </c>
      <c r="B77">
        <v>0</v>
      </c>
      <c r="J77" t="s">
        <v>84</v>
      </c>
      <c r="K77">
        <v>0</v>
      </c>
    </row>
    <row r="78" spans="1:11">
      <c r="A78" t="s">
        <v>148</v>
      </c>
      <c r="B78">
        <v>0</v>
      </c>
      <c r="J78" t="s">
        <v>148</v>
      </c>
      <c r="K78">
        <v>0</v>
      </c>
    </row>
    <row r="79" spans="1:11">
      <c r="A79" t="s">
        <v>40</v>
      </c>
      <c r="B79">
        <v>0</v>
      </c>
      <c r="J79" t="s">
        <v>40</v>
      </c>
      <c r="K79">
        <v>0</v>
      </c>
    </row>
    <row r="80" spans="1:11">
      <c r="A80" t="s">
        <v>149</v>
      </c>
      <c r="B80">
        <v>0</v>
      </c>
      <c r="J80" t="s">
        <v>149</v>
      </c>
      <c r="K80">
        <v>0</v>
      </c>
    </row>
    <row r="81" spans="1:11">
      <c r="A81" t="s">
        <v>150</v>
      </c>
      <c r="B81">
        <v>0</v>
      </c>
      <c r="J81" t="s">
        <v>150</v>
      </c>
      <c r="K81">
        <v>0</v>
      </c>
    </row>
    <row r="82" spans="1:11">
      <c r="A82" t="s">
        <v>97</v>
      </c>
      <c r="B82">
        <v>0</v>
      </c>
      <c r="J82" t="s">
        <v>97</v>
      </c>
      <c r="K82">
        <v>0</v>
      </c>
    </row>
    <row r="83" spans="1:11">
      <c r="A83" t="s">
        <v>82</v>
      </c>
      <c r="B83">
        <v>0</v>
      </c>
      <c r="J83" t="s">
        <v>82</v>
      </c>
      <c r="K83">
        <v>0</v>
      </c>
    </row>
    <row r="84" spans="1:11">
      <c r="A84" t="s">
        <v>151</v>
      </c>
      <c r="B84">
        <v>0</v>
      </c>
      <c r="J84" t="s">
        <v>151</v>
      </c>
      <c r="K84">
        <v>0</v>
      </c>
    </row>
    <row r="85" spans="1:11">
      <c r="A85" t="s">
        <v>129</v>
      </c>
      <c r="B85">
        <v>0</v>
      </c>
      <c r="J85" t="s">
        <v>129</v>
      </c>
      <c r="K85">
        <v>0</v>
      </c>
    </row>
    <row r="86" spans="1:11">
      <c r="A86" t="s">
        <v>152</v>
      </c>
      <c r="B86">
        <v>0</v>
      </c>
      <c r="J86" t="s">
        <v>152</v>
      </c>
      <c r="K86">
        <v>0</v>
      </c>
    </row>
    <row r="87" spans="1:11">
      <c r="A87" t="s">
        <v>99</v>
      </c>
      <c r="B87">
        <v>0</v>
      </c>
      <c r="J87" t="s">
        <v>99</v>
      </c>
      <c r="K87">
        <v>0</v>
      </c>
    </row>
    <row r="88" spans="1:11">
      <c r="A88" t="s">
        <v>103</v>
      </c>
      <c r="B88">
        <v>0</v>
      </c>
      <c r="J88" t="s">
        <v>103</v>
      </c>
      <c r="K88">
        <v>0</v>
      </c>
    </row>
    <row r="89" spans="1:11">
      <c r="A89" t="s">
        <v>106</v>
      </c>
      <c r="B89">
        <v>0</v>
      </c>
      <c r="J89" t="s">
        <v>106</v>
      </c>
      <c r="K89">
        <v>0</v>
      </c>
    </row>
    <row r="90" spans="1:11">
      <c r="A90" t="s">
        <v>153</v>
      </c>
      <c r="B90">
        <v>0</v>
      </c>
      <c r="J90" t="s">
        <v>153</v>
      </c>
      <c r="K90">
        <v>0</v>
      </c>
    </row>
  </sheetData>
  <sortState ref="J41:K90">
    <sortCondition descending="1" ref="K41:K90"/>
  </sortState>
  <hyperlinks>
    <hyperlink ref="A3" r:id="rId1"/>
    <hyperlink ref="I3" r:id="rId2"/>
  </hyperlinks>
  <pageMargins left="0.7" right="0.7" top="0.75" bottom="0.75" header="0.3" footer="0.3"/>
  <pageSetup paperSize="9" orientation="portrait" horizontalDpi="4294967292" verticalDpi="429496729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AH65"/>
  <sheetViews>
    <sheetView showGridLines="0" topLeftCell="A4" zoomScale="75" zoomScaleNormal="75" zoomScalePageLayoutView="75" workbookViewId="0">
      <selection activeCell="Y24" sqref="Y24"/>
    </sheetView>
  </sheetViews>
  <sheetFormatPr defaultColWidth="8.75" defaultRowHeight="12.75"/>
  <cols>
    <col min="1" max="1" width="9" customWidth="1"/>
    <col min="14" max="14" width="14.375" customWidth="1"/>
    <col min="22" max="22" width="9.375" bestFit="1" customWidth="1"/>
    <col min="45" max="45" width="11.125" bestFit="1" customWidth="1"/>
  </cols>
  <sheetData>
    <row r="1" spans="1:6" s="1" customFormat="1" ht="21" thickBot="1">
      <c r="A1" s="15" t="s">
        <v>139</v>
      </c>
      <c r="F1" s="9"/>
    </row>
    <row r="2" spans="1:6" ht="13.5" thickTop="1">
      <c r="A2" s="16" t="s">
        <v>38</v>
      </c>
      <c r="F2" s="7"/>
    </row>
    <row r="3" spans="1:6">
      <c r="A3" s="16"/>
      <c r="F3" s="7"/>
    </row>
    <row r="4" spans="1:6">
      <c r="A4" s="16"/>
      <c r="F4" s="7"/>
    </row>
    <row r="5" spans="1:6">
      <c r="A5" s="16"/>
      <c r="F5" s="7"/>
    </row>
    <row r="6" spans="1:6">
      <c r="A6" s="16"/>
      <c r="F6" s="7"/>
    </row>
    <row r="7" spans="1:6">
      <c r="A7" s="16"/>
      <c r="F7" s="7"/>
    </row>
    <row r="8" spans="1:6">
      <c r="A8" s="16"/>
      <c r="F8" s="7"/>
    </row>
    <row r="9" spans="1:6">
      <c r="A9" s="16"/>
      <c r="F9" s="7"/>
    </row>
    <row r="10" spans="1:6">
      <c r="A10" s="16"/>
      <c r="F10" s="7"/>
    </row>
    <row r="11" spans="1:6">
      <c r="A11" s="16"/>
      <c r="F11" s="7"/>
    </row>
    <row r="12" spans="1:6">
      <c r="A12" s="16"/>
      <c r="F12" s="7"/>
    </row>
    <row r="13" spans="1:6">
      <c r="A13" s="16"/>
      <c r="F13" s="7"/>
    </row>
    <row r="14" spans="1:6">
      <c r="A14" s="16"/>
      <c r="F14" s="7"/>
    </row>
    <row r="15" spans="1:6">
      <c r="A15" s="16"/>
      <c r="F15" s="7"/>
    </row>
    <row r="16" spans="1:6">
      <c r="A16" s="16"/>
      <c r="F16" s="7"/>
    </row>
    <row r="17" spans="1:6">
      <c r="A17" s="16"/>
      <c r="F17" s="7"/>
    </row>
    <row r="18" spans="1:6">
      <c r="A18" s="16"/>
      <c r="F18" s="7"/>
    </row>
    <row r="19" spans="1:6">
      <c r="A19" s="16"/>
      <c r="F19" s="7"/>
    </row>
    <row r="39" spans="1:34">
      <c r="G39" s="119" t="s">
        <v>165</v>
      </c>
    </row>
    <row r="40" spans="1:34">
      <c r="B40" t="s">
        <v>10</v>
      </c>
      <c r="N40" s="87" t="s">
        <v>262</v>
      </c>
      <c r="W40" t="s">
        <v>205</v>
      </c>
      <c r="AC40" t="s">
        <v>206</v>
      </c>
    </row>
    <row r="41" spans="1:34">
      <c r="B41" t="s">
        <v>281</v>
      </c>
      <c r="C41" t="s">
        <v>81</v>
      </c>
      <c r="D41" t="s">
        <v>80</v>
      </c>
      <c r="E41" t="s">
        <v>37</v>
      </c>
      <c r="F41" t="s">
        <v>35</v>
      </c>
      <c r="W41" t="s">
        <v>36</v>
      </c>
      <c r="X41" t="s">
        <v>81</v>
      </c>
      <c r="Y41" t="s">
        <v>80</v>
      </c>
      <c r="Z41" t="s">
        <v>37</v>
      </c>
      <c r="AA41" t="s">
        <v>35</v>
      </c>
      <c r="AC41" t="s">
        <v>36</v>
      </c>
      <c r="AD41" t="s">
        <v>81</v>
      </c>
      <c r="AE41" t="s">
        <v>80</v>
      </c>
      <c r="AF41" t="s">
        <v>37</v>
      </c>
      <c r="AG41" t="s">
        <v>35</v>
      </c>
    </row>
    <row r="42" spans="1:34" ht="14.25">
      <c r="A42" s="112">
        <v>36586</v>
      </c>
      <c r="B42" s="174">
        <f t="shared" ref="B42:B57" si="0">W42+AC42</f>
        <v>35653</v>
      </c>
      <c r="C42" s="174">
        <f t="shared" ref="C42:C57" si="1">X42+AD42</f>
        <v>14634</v>
      </c>
      <c r="D42" s="174">
        <f t="shared" ref="D42:D57" si="2">Y42+AE42</f>
        <v>15671</v>
      </c>
      <c r="E42" s="174">
        <f t="shared" ref="E42:E57" si="3">Z42+AF42</f>
        <v>43366</v>
      </c>
      <c r="F42" s="174">
        <f t="shared" ref="F42:F57" si="4">AA42+AG42</f>
        <v>3482</v>
      </c>
      <c r="V42" s="112">
        <v>36586</v>
      </c>
      <c r="W42" s="174">
        <v>22862</v>
      </c>
      <c r="X42" s="174">
        <v>7192</v>
      </c>
      <c r="Y42" s="174">
        <v>3208</v>
      </c>
      <c r="Z42" s="174">
        <v>20315</v>
      </c>
      <c r="AA42" s="174">
        <v>1147</v>
      </c>
      <c r="AB42" s="174"/>
      <c r="AC42" s="174">
        <v>12791</v>
      </c>
      <c r="AD42" s="174">
        <v>7442</v>
      </c>
      <c r="AE42" s="174">
        <v>12463</v>
      </c>
      <c r="AF42" s="174">
        <v>23051</v>
      </c>
      <c r="AG42" s="174">
        <v>2335</v>
      </c>
      <c r="AH42" s="174"/>
    </row>
    <row r="43" spans="1:34" ht="14.25">
      <c r="A43" s="112">
        <v>36951</v>
      </c>
      <c r="B43" s="174">
        <f t="shared" si="0"/>
        <v>38181</v>
      </c>
      <c r="C43" s="174">
        <f t="shared" si="1"/>
        <v>15084</v>
      </c>
      <c r="D43" s="174">
        <f t="shared" si="2"/>
        <v>15955</v>
      </c>
      <c r="E43" s="174">
        <f t="shared" si="3"/>
        <v>41729</v>
      </c>
      <c r="F43" s="174">
        <f t="shared" si="4"/>
        <v>3405</v>
      </c>
      <c r="V43" s="112">
        <v>36951</v>
      </c>
      <c r="W43" s="174">
        <v>22996</v>
      </c>
      <c r="X43" s="174">
        <v>6878</v>
      </c>
      <c r="Y43" s="174">
        <v>4030</v>
      </c>
      <c r="Z43" s="174">
        <v>19283</v>
      </c>
      <c r="AA43" s="174">
        <v>1698</v>
      </c>
      <c r="AB43" s="174"/>
      <c r="AC43" s="174">
        <v>15185</v>
      </c>
      <c r="AD43" s="174">
        <v>8206</v>
      </c>
      <c r="AE43" s="174">
        <v>11925</v>
      </c>
      <c r="AF43" s="174">
        <v>22446</v>
      </c>
      <c r="AG43" s="174">
        <v>1707</v>
      </c>
      <c r="AH43" s="174"/>
    </row>
    <row r="44" spans="1:34" ht="14.25">
      <c r="A44" s="112">
        <v>37316</v>
      </c>
      <c r="B44" s="174">
        <f t="shared" si="0"/>
        <v>41717</v>
      </c>
      <c r="C44" s="174">
        <f t="shared" si="1"/>
        <v>16555</v>
      </c>
      <c r="D44" s="174">
        <f t="shared" si="2"/>
        <v>18515</v>
      </c>
      <c r="E44" s="174">
        <f t="shared" si="3"/>
        <v>41668</v>
      </c>
      <c r="F44" s="174">
        <f t="shared" si="4"/>
        <v>3406</v>
      </c>
      <c r="N44" t="s">
        <v>138</v>
      </c>
      <c r="V44" s="112">
        <v>37316</v>
      </c>
      <c r="W44" s="174">
        <v>24056</v>
      </c>
      <c r="X44" s="174">
        <v>7073</v>
      </c>
      <c r="Y44" s="174">
        <v>4677</v>
      </c>
      <c r="Z44" s="174">
        <v>19400</v>
      </c>
      <c r="AA44" s="174">
        <v>1398</v>
      </c>
      <c r="AB44" s="174"/>
      <c r="AC44" s="174">
        <v>17661</v>
      </c>
      <c r="AD44" s="174">
        <v>9482</v>
      </c>
      <c r="AE44" s="174">
        <v>13838</v>
      </c>
      <c r="AF44" s="174">
        <v>22268</v>
      </c>
      <c r="AG44" s="174">
        <v>2008</v>
      </c>
      <c r="AH44" s="174"/>
    </row>
    <row r="45" spans="1:34" ht="14.25">
      <c r="A45" s="112">
        <v>37681</v>
      </c>
      <c r="B45" s="174">
        <f t="shared" si="0"/>
        <v>45909</v>
      </c>
      <c r="C45" s="174">
        <f t="shared" si="1"/>
        <v>18973</v>
      </c>
      <c r="D45" s="174">
        <f t="shared" si="2"/>
        <v>22038</v>
      </c>
      <c r="E45" s="174">
        <f t="shared" si="3"/>
        <v>49192</v>
      </c>
      <c r="F45" s="174">
        <f t="shared" si="4"/>
        <v>3516</v>
      </c>
      <c r="O45">
        <v>2013</v>
      </c>
      <c r="P45">
        <v>2014</v>
      </c>
      <c r="Q45">
        <v>2015</v>
      </c>
      <c r="R45">
        <v>2016</v>
      </c>
      <c r="V45" s="112">
        <v>37681</v>
      </c>
      <c r="W45" s="174">
        <v>24253</v>
      </c>
      <c r="X45" s="174">
        <v>7603</v>
      </c>
      <c r="Y45" s="174">
        <v>5820</v>
      </c>
      <c r="Z45" s="174">
        <v>21449</v>
      </c>
      <c r="AA45" s="174">
        <v>1618</v>
      </c>
      <c r="AB45" s="174"/>
      <c r="AC45" s="174">
        <v>21656</v>
      </c>
      <c r="AD45" s="174">
        <v>11370</v>
      </c>
      <c r="AE45" s="174">
        <v>16218</v>
      </c>
      <c r="AF45" s="174">
        <v>27743</v>
      </c>
      <c r="AG45" s="174">
        <v>1898</v>
      </c>
      <c r="AH45" s="174"/>
    </row>
    <row r="46" spans="1:34" ht="14.25">
      <c r="A46" s="112">
        <v>38047</v>
      </c>
      <c r="B46" s="174">
        <f t="shared" si="0"/>
        <v>50211</v>
      </c>
      <c r="C46" s="174">
        <f t="shared" si="1"/>
        <v>18206</v>
      </c>
      <c r="D46" s="174">
        <f t="shared" si="2"/>
        <v>23713</v>
      </c>
      <c r="E46" s="174">
        <f t="shared" si="3"/>
        <v>45126</v>
      </c>
      <c r="F46" s="174">
        <f t="shared" si="4"/>
        <v>3569</v>
      </c>
      <c r="N46" t="s">
        <v>207</v>
      </c>
      <c r="O46" s="174">
        <f>AG55</f>
        <v>18754</v>
      </c>
      <c r="P46" s="174">
        <f>AG56</f>
        <v>24143</v>
      </c>
      <c r="Q46" s="174">
        <f>AG57</f>
        <v>32896</v>
      </c>
      <c r="R46">
        <f>+AG58</f>
        <v>52669</v>
      </c>
      <c r="V46" s="112">
        <v>38047</v>
      </c>
      <c r="W46" s="174">
        <v>25689</v>
      </c>
      <c r="X46" s="174">
        <v>6809</v>
      </c>
      <c r="Y46" s="174">
        <v>6505</v>
      </c>
      <c r="Z46" s="174">
        <v>20928</v>
      </c>
      <c r="AA46" s="174">
        <v>1276</v>
      </c>
      <c r="AB46" s="174"/>
      <c r="AC46" s="174">
        <v>24522</v>
      </c>
      <c r="AD46" s="174">
        <v>11397</v>
      </c>
      <c r="AE46" s="174">
        <v>17208</v>
      </c>
      <c r="AF46" s="174">
        <v>24198</v>
      </c>
      <c r="AG46" s="174">
        <v>2293</v>
      </c>
      <c r="AH46" s="174"/>
    </row>
    <row r="47" spans="1:34" ht="14.25">
      <c r="A47" s="112">
        <v>38412</v>
      </c>
      <c r="B47" s="174">
        <f t="shared" si="0"/>
        <v>52519</v>
      </c>
      <c r="C47" s="174">
        <f t="shared" si="1"/>
        <v>19055</v>
      </c>
      <c r="D47" s="174">
        <f t="shared" si="2"/>
        <v>25475</v>
      </c>
      <c r="E47" s="174">
        <f t="shared" si="3"/>
        <v>41653</v>
      </c>
      <c r="F47" s="174">
        <f t="shared" si="4"/>
        <v>4733</v>
      </c>
      <c r="N47" t="s">
        <v>208</v>
      </c>
      <c r="O47" s="174">
        <f>AA55</f>
        <v>3277</v>
      </c>
      <c r="P47" s="174">
        <f>AA56</f>
        <v>4218</v>
      </c>
      <c r="Q47" s="174">
        <f>AA57</f>
        <v>4316</v>
      </c>
      <c r="R47">
        <f>+AA58</f>
        <v>4752</v>
      </c>
      <c r="V47" s="112">
        <v>38412</v>
      </c>
      <c r="W47" s="174">
        <v>26128</v>
      </c>
      <c r="X47" s="174">
        <v>6893</v>
      </c>
      <c r="Y47" s="174">
        <v>7543</v>
      </c>
      <c r="Z47" s="174">
        <v>19689</v>
      </c>
      <c r="AA47" s="174">
        <v>1481</v>
      </c>
      <c r="AB47" s="174"/>
      <c r="AC47" s="174">
        <v>26391</v>
      </c>
      <c r="AD47" s="174">
        <v>12162</v>
      </c>
      <c r="AE47" s="174">
        <v>17932</v>
      </c>
      <c r="AF47" s="174">
        <v>21964</v>
      </c>
      <c r="AG47" s="174">
        <v>3252</v>
      </c>
      <c r="AH47" s="174"/>
    </row>
    <row r="48" spans="1:34" ht="14.25">
      <c r="A48" s="112">
        <v>38777</v>
      </c>
      <c r="B48" s="174">
        <f t="shared" si="0"/>
        <v>55052</v>
      </c>
      <c r="C48" s="174">
        <f t="shared" si="1"/>
        <v>18005</v>
      </c>
      <c r="D48" s="174">
        <f t="shared" si="2"/>
        <v>25864</v>
      </c>
      <c r="E48" s="174">
        <f t="shared" si="3"/>
        <v>38292</v>
      </c>
      <c r="F48" s="174">
        <f t="shared" si="4"/>
        <v>4602</v>
      </c>
      <c r="V48" s="112">
        <v>38777</v>
      </c>
      <c r="W48" s="174">
        <v>27614</v>
      </c>
      <c r="X48" s="174">
        <v>6686</v>
      </c>
      <c r="Y48" s="174">
        <v>8100</v>
      </c>
      <c r="Z48" s="174">
        <v>18489</v>
      </c>
      <c r="AA48" s="174">
        <v>1728</v>
      </c>
      <c r="AB48" s="174"/>
      <c r="AC48" s="174">
        <v>27438</v>
      </c>
      <c r="AD48" s="174">
        <v>11319</v>
      </c>
      <c r="AE48" s="174">
        <v>17764</v>
      </c>
      <c r="AF48" s="174">
        <v>19803</v>
      </c>
      <c r="AG48" s="174">
        <v>2874</v>
      </c>
      <c r="AH48" s="174"/>
    </row>
    <row r="49" spans="1:34" ht="14.25">
      <c r="A49" s="112">
        <v>39142</v>
      </c>
      <c r="B49" s="174">
        <f t="shared" si="0"/>
        <v>55851</v>
      </c>
      <c r="C49" s="174">
        <f t="shared" si="1"/>
        <v>17729</v>
      </c>
      <c r="D49" s="174">
        <f t="shared" si="2"/>
        <v>31422</v>
      </c>
      <c r="E49" s="174">
        <f t="shared" si="3"/>
        <v>42167</v>
      </c>
      <c r="F49" s="174">
        <f t="shared" si="4"/>
        <v>6303</v>
      </c>
      <c r="V49" s="112">
        <v>39142</v>
      </c>
      <c r="W49" s="174">
        <v>27284</v>
      </c>
      <c r="X49" s="174">
        <v>6623</v>
      </c>
      <c r="Y49" s="174">
        <v>9529</v>
      </c>
      <c r="Z49" s="174">
        <v>18440</v>
      </c>
      <c r="AA49" s="174">
        <v>1687</v>
      </c>
      <c r="AB49" s="174"/>
      <c r="AC49" s="174">
        <v>28567</v>
      </c>
      <c r="AD49" s="174">
        <v>11106</v>
      </c>
      <c r="AE49" s="174">
        <v>21893</v>
      </c>
      <c r="AF49" s="174">
        <v>23727</v>
      </c>
      <c r="AG49" s="174">
        <v>4616</v>
      </c>
      <c r="AH49" s="174"/>
    </row>
    <row r="50" spans="1:34" ht="14.25">
      <c r="A50" s="112">
        <v>39508</v>
      </c>
      <c r="B50" s="174">
        <f t="shared" si="0"/>
        <v>59315</v>
      </c>
      <c r="C50" s="174">
        <f t="shared" si="1"/>
        <v>17754</v>
      </c>
      <c r="D50" s="174">
        <f t="shared" si="2"/>
        <v>34527</v>
      </c>
      <c r="E50" s="174">
        <f t="shared" si="3"/>
        <v>38093</v>
      </c>
      <c r="F50" s="174">
        <f t="shared" si="4"/>
        <v>6253</v>
      </c>
      <c r="V50" s="112">
        <v>39508</v>
      </c>
      <c r="W50" s="174">
        <v>28245</v>
      </c>
      <c r="X50" s="174">
        <v>6251</v>
      </c>
      <c r="Y50" s="174">
        <v>10900</v>
      </c>
      <c r="Z50" s="174">
        <v>18157</v>
      </c>
      <c r="AA50" s="174">
        <v>1891</v>
      </c>
      <c r="AB50" s="174"/>
      <c r="AC50" s="174">
        <v>31070</v>
      </c>
      <c r="AD50" s="174">
        <v>11503</v>
      </c>
      <c r="AE50" s="174">
        <v>23627</v>
      </c>
      <c r="AF50" s="174">
        <v>19936</v>
      </c>
      <c r="AG50" s="174">
        <v>4362</v>
      </c>
      <c r="AH50" s="174"/>
    </row>
    <row r="51" spans="1:34" ht="14.25">
      <c r="A51" s="112">
        <v>39873</v>
      </c>
      <c r="B51" s="174">
        <f t="shared" si="0"/>
        <v>53176</v>
      </c>
      <c r="C51" s="174">
        <f t="shared" si="1"/>
        <v>14915</v>
      </c>
      <c r="D51" s="174">
        <f t="shared" si="2"/>
        <v>34945</v>
      </c>
      <c r="E51" s="174">
        <f t="shared" si="3"/>
        <v>34951</v>
      </c>
      <c r="F51" s="174">
        <f t="shared" si="4"/>
        <v>6915</v>
      </c>
      <c r="V51" s="112">
        <v>39873</v>
      </c>
      <c r="W51" s="174">
        <v>27197</v>
      </c>
      <c r="X51" s="174">
        <v>6085</v>
      </c>
      <c r="Y51" s="174">
        <v>11167</v>
      </c>
      <c r="Z51" s="174">
        <v>17304</v>
      </c>
      <c r="AA51" s="174">
        <v>2077</v>
      </c>
      <c r="AB51" s="174"/>
      <c r="AC51" s="174">
        <v>25979</v>
      </c>
      <c r="AD51" s="174">
        <v>8830</v>
      </c>
      <c r="AE51" s="174">
        <v>23778</v>
      </c>
      <c r="AF51" s="174">
        <v>17647</v>
      </c>
      <c r="AG51" s="174">
        <v>4838</v>
      </c>
      <c r="AH51" s="174"/>
    </row>
    <row r="52" spans="1:34" ht="14.25">
      <c r="A52" s="112">
        <v>40238</v>
      </c>
      <c r="B52" s="174">
        <f t="shared" si="0"/>
        <v>56291</v>
      </c>
      <c r="C52" s="174">
        <f t="shared" si="1"/>
        <v>17079</v>
      </c>
      <c r="D52" s="174">
        <f t="shared" si="2"/>
        <v>38503</v>
      </c>
      <c r="E52" s="174">
        <f t="shared" si="3"/>
        <v>34568</v>
      </c>
      <c r="F52" s="174">
        <f t="shared" si="4"/>
        <v>10572</v>
      </c>
      <c r="V52" s="112">
        <v>40238</v>
      </c>
      <c r="W52" s="174">
        <v>23856</v>
      </c>
      <c r="X52" s="174">
        <v>5554</v>
      </c>
      <c r="Y52" s="174">
        <v>10970</v>
      </c>
      <c r="Z52" s="174">
        <v>14506</v>
      </c>
      <c r="AA52" s="174">
        <v>2119</v>
      </c>
      <c r="AB52" s="174"/>
      <c r="AC52" s="174">
        <v>32435</v>
      </c>
      <c r="AD52" s="174">
        <v>11525</v>
      </c>
      <c r="AE52" s="174">
        <v>27533</v>
      </c>
      <c r="AF52" s="174">
        <v>20062</v>
      </c>
      <c r="AG52" s="174">
        <v>8453</v>
      </c>
      <c r="AH52" s="174"/>
    </row>
    <row r="53" spans="1:34" ht="14.25">
      <c r="A53" s="112">
        <v>40603</v>
      </c>
      <c r="B53" s="174">
        <f t="shared" si="0"/>
        <v>52481</v>
      </c>
      <c r="C53" s="174">
        <f t="shared" si="1"/>
        <v>15859</v>
      </c>
      <c r="D53" s="174">
        <f t="shared" si="2"/>
        <v>34634</v>
      </c>
      <c r="E53" s="174">
        <f t="shared" si="3"/>
        <v>31811</v>
      </c>
      <c r="F53" s="174">
        <f t="shared" si="4"/>
        <v>12810</v>
      </c>
      <c r="V53" s="112">
        <v>40603</v>
      </c>
      <c r="W53" s="174">
        <v>23234</v>
      </c>
      <c r="X53" s="174">
        <v>5200</v>
      </c>
      <c r="Y53" s="174">
        <v>11309</v>
      </c>
      <c r="Z53" s="174">
        <v>14482</v>
      </c>
      <c r="AA53" s="174">
        <v>2632</v>
      </c>
      <c r="AB53" s="174"/>
      <c r="AC53" s="174">
        <v>29247</v>
      </c>
      <c r="AD53" s="174">
        <v>10659</v>
      </c>
      <c r="AE53" s="174">
        <v>23325</v>
      </c>
      <c r="AF53" s="174">
        <v>17329</v>
      </c>
      <c r="AG53" s="174">
        <v>10178</v>
      </c>
      <c r="AH53" s="174"/>
    </row>
    <row r="54" spans="1:34" ht="14.25">
      <c r="A54" s="112">
        <v>40969</v>
      </c>
      <c r="B54" s="174">
        <f t="shared" si="0"/>
        <v>53933</v>
      </c>
      <c r="C54" s="174">
        <f t="shared" si="1"/>
        <v>14946</v>
      </c>
      <c r="D54" s="174">
        <f t="shared" si="2"/>
        <v>35691</v>
      </c>
      <c r="E54" s="174">
        <f t="shared" si="3"/>
        <v>31769</v>
      </c>
      <c r="F54" s="174">
        <f t="shared" si="4"/>
        <v>16010</v>
      </c>
      <c r="V54" s="112">
        <v>40969</v>
      </c>
      <c r="W54" s="174">
        <v>22379</v>
      </c>
      <c r="X54" s="174">
        <v>4663</v>
      </c>
      <c r="Y54" s="174">
        <v>11372</v>
      </c>
      <c r="Z54" s="174">
        <v>12473</v>
      </c>
      <c r="AA54" s="174">
        <v>2849</v>
      </c>
      <c r="AB54" s="174"/>
      <c r="AC54" s="174">
        <v>31554</v>
      </c>
      <c r="AD54" s="174">
        <v>10283</v>
      </c>
      <c r="AE54" s="174">
        <v>24319</v>
      </c>
      <c r="AF54" s="174">
        <v>19296</v>
      </c>
      <c r="AG54" s="174">
        <v>13161</v>
      </c>
      <c r="AH54" s="174"/>
    </row>
    <row r="55" spans="1:34" ht="14.25">
      <c r="A55" s="112">
        <v>41334</v>
      </c>
      <c r="B55" s="174">
        <f t="shared" si="0"/>
        <v>52164</v>
      </c>
      <c r="C55" s="174">
        <f t="shared" si="1"/>
        <v>13935</v>
      </c>
      <c r="D55" s="174">
        <f t="shared" si="2"/>
        <v>36586</v>
      </c>
      <c r="E55" s="174">
        <f t="shared" si="3"/>
        <v>30280</v>
      </c>
      <c r="F55" s="174">
        <f t="shared" si="4"/>
        <v>22031</v>
      </c>
      <c r="V55" s="112">
        <v>41334</v>
      </c>
      <c r="W55" s="174">
        <v>21570</v>
      </c>
      <c r="X55" s="174">
        <v>4477</v>
      </c>
      <c r="Y55" s="174">
        <v>11680</v>
      </c>
      <c r="Z55" s="174">
        <v>12044</v>
      </c>
      <c r="AA55" s="174">
        <v>3277</v>
      </c>
      <c r="AB55" s="174"/>
      <c r="AC55" s="174">
        <v>30594</v>
      </c>
      <c r="AD55" s="174">
        <v>9458</v>
      </c>
      <c r="AE55" s="174">
        <v>24906</v>
      </c>
      <c r="AF55" s="174">
        <v>18236</v>
      </c>
      <c r="AG55" s="174">
        <v>18754</v>
      </c>
      <c r="AH55" s="174"/>
    </row>
    <row r="56" spans="1:34" ht="14.25">
      <c r="A56" s="112">
        <v>41699</v>
      </c>
      <c r="B56" s="174">
        <f t="shared" si="0"/>
        <v>46828</v>
      </c>
      <c r="C56" s="174">
        <f t="shared" si="1"/>
        <v>12274</v>
      </c>
      <c r="D56" s="174">
        <f t="shared" si="2"/>
        <v>36121</v>
      </c>
      <c r="E56" s="174">
        <f t="shared" si="3"/>
        <v>30872</v>
      </c>
      <c r="F56" s="174">
        <f t="shared" si="4"/>
        <v>28361</v>
      </c>
      <c r="V56" s="112">
        <v>41699</v>
      </c>
      <c r="W56" s="174">
        <v>20478</v>
      </c>
      <c r="X56" s="174">
        <v>4185</v>
      </c>
      <c r="Y56" s="174">
        <v>11573</v>
      </c>
      <c r="Z56" s="174">
        <v>11888</v>
      </c>
      <c r="AA56" s="174">
        <v>4218</v>
      </c>
      <c r="AB56" s="174"/>
      <c r="AC56" s="174">
        <v>26350</v>
      </c>
      <c r="AD56" s="174">
        <v>8089</v>
      </c>
      <c r="AE56" s="174">
        <v>24548</v>
      </c>
      <c r="AF56" s="174">
        <v>18984</v>
      </c>
      <c r="AG56" s="174">
        <v>24143</v>
      </c>
      <c r="AH56" s="174"/>
    </row>
    <row r="57" spans="1:34" ht="14.25">
      <c r="A57" s="112">
        <v>42064</v>
      </c>
      <c r="B57" s="174">
        <f t="shared" si="0"/>
        <v>44129</v>
      </c>
      <c r="C57" s="174">
        <f t="shared" si="1"/>
        <v>10078</v>
      </c>
      <c r="D57" s="174">
        <f t="shared" si="2"/>
        <v>33136</v>
      </c>
      <c r="E57" s="174">
        <f t="shared" si="3"/>
        <v>26346</v>
      </c>
      <c r="F57" s="174">
        <f t="shared" si="4"/>
        <v>37212</v>
      </c>
      <c r="V57" s="112">
        <v>42064</v>
      </c>
      <c r="W57" s="174">
        <v>19027</v>
      </c>
      <c r="X57" s="174">
        <v>3837</v>
      </c>
      <c r="Y57" s="174">
        <v>11464</v>
      </c>
      <c r="Z57" s="174">
        <v>10843</v>
      </c>
      <c r="AA57" s="174">
        <v>4316</v>
      </c>
      <c r="AB57" s="174"/>
      <c r="AC57" s="174">
        <v>25102</v>
      </c>
      <c r="AD57" s="174">
        <v>6241</v>
      </c>
      <c r="AE57" s="174">
        <v>21672</v>
      </c>
      <c r="AF57" s="174">
        <v>15503</v>
      </c>
      <c r="AG57" s="174">
        <v>32896</v>
      </c>
      <c r="AH57" s="174"/>
    </row>
    <row r="58" spans="1:34" ht="14.25">
      <c r="A58" s="112">
        <v>42430</v>
      </c>
      <c r="B58" s="174">
        <f t="shared" ref="B58" si="5">W58+AC58</f>
        <v>44969</v>
      </c>
      <c r="C58" s="174">
        <f t="shared" ref="C58" si="6">X58+AD58</f>
        <v>10118</v>
      </c>
      <c r="D58" s="174">
        <f t="shared" ref="D58" si="7">Y58+AE58</f>
        <v>33428</v>
      </c>
      <c r="E58" s="174">
        <f t="shared" ref="E58" si="8">Z58+AF58</f>
        <v>28465</v>
      </c>
      <c r="F58" s="174">
        <f t="shared" ref="F58" si="9">AA58+AG58</f>
        <v>57421</v>
      </c>
      <c r="V58" s="112">
        <v>42430</v>
      </c>
      <c r="W58">
        <v>17506</v>
      </c>
      <c r="X58">
        <v>3708</v>
      </c>
      <c r="Y58">
        <v>11276</v>
      </c>
      <c r="Z58">
        <v>10745</v>
      </c>
      <c r="AA58">
        <v>4752</v>
      </c>
      <c r="AC58">
        <v>27463</v>
      </c>
      <c r="AD58">
        <v>6410</v>
      </c>
      <c r="AE58">
        <v>22152</v>
      </c>
      <c r="AF58">
        <v>17720</v>
      </c>
      <c r="AG58">
        <v>52669</v>
      </c>
    </row>
    <row r="59" spans="1:34">
      <c r="B59" s="48"/>
      <c r="C59" s="48"/>
      <c r="D59" s="48"/>
      <c r="E59" s="48"/>
      <c r="F59" s="48"/>
      <c r="G59" s="48"/>
      <c r="H59" s="48"/>
    </row>
    <row r="60" spans="1:34">
      <c r="B60" s="48"/>
      <c r="C60" s="48"/>
      <c r="D60" s="48"/>
      <c r="E60" s="48"/>
      <c r="F60" s="48"/>
    </row>
    <row r="65" spans="1:1">
      <c r="A65" s="42" t="s">
        <v>160</v>
      </c>
    </row>
  </sheetData>
  <sortState ref="S44:T51">
    <sortCondition ref="T44:T51"/>
  </sortState>
  <hyperlinks>
    <hyperlink ref="A65" r:id="rId1"/>
  </hyperlinks>
  <pageMargins left="0.7" right="0.7" top="0.75" bottom="0.75" header="0.3" footer="0.3"/>
  <pageSetup paperSize="9" orientation="portrait" horizontalDpi="4294967292" verticalDpi="4294967292"/>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F369549A17A5474C80B2D0D18F9A7A3601010500EDE12648E327D44D9FED5AFEC1743E01" ma:contentTypeVersion="12" ma:contentTypeDescription="" ma:contentTypeScope="" ma:versionID="59e78a8c565d8b28b53132211e92b330">
  <xsd:schema xmlns:xsd="http://www.w3.org/2001/XMLSchema" xmlns:xs="http://www.w3.org/2001/XMLSchema" xmlns:p="http://schemas.microsoft.com/office/2006/metadata/properties" xmlns:ns1="http://schemas.microsoft.com/sharepoint/v3" xmlns:ns2="a4a9da2b-6e79-4644-bb2a-b556bc2d250b" xmlns:ns3="4cef84be-d13d-4d81-b00a-eac6814b3f5c" targetNamespace="http://schemas.microsoft.com/office/2006/metadata/properties" ma:root="true" ma:fieldsID="1ec5e57a8b620f1f4ad275d666fc3372" ns1:_="" ns2:_="" ns3:_="">
    <xsd:import namespace="http://schemas.microsoft.com/sharepoint/v3"/>
    <xsd:import namespace="a4a9da2b-6e79-4644-bb2a-b556bc2d250b"/>
    <xsd:import namespace="4cef84be-d13d-4d81-b00a-eac6814b3f5c"/>
    <xsd:element name="properties">
      <xsd:complexType>
        <xsd:sequence>
          <xsd:element name="documentManagement">
            <xsd:complexType>
              <xsd:all>
                <xsd:element ref="ns2:_dlc_DocId" minOccurs="0"/>
                <xsd:element ref="ns2:_dlc_DocIdUrl" minOccurs="0"/>
                <xsd:element ref="ns2:_dlc_DocIdPersistId" minOccurs="0"/>
                <xsd:element ref="ns2:Client"/>
                <xsd:element ref="ns1:DocumentSetDescription" minOccurs="0"/>
                <xsd:element ref="ns2:Project_x0020_Type"/>
                <xsd:element ref="ns2:Job_x0020_No." minOccurs="0"/>
                <xsd:element ref="ns2:Status"/>
                <xsd:element ref="ns2:Job_x0020_Category"/>
                <xsd:element ref="ns2:Link_x0020_to_x0020_Proposal" minOccurs="0"/>
                <xsd:element ref="ns2:Link_x0020_to_x0020_Related_x0020_2" minOccurs="0"/>
                <xsd:element ref="ns2:Link_x0020_to_x0020_Related" minOccurs="0"/>
                <xsd:element ref="ns2:Link_x0020_to_x0020_WFMax" minOccurs="0"/>
                <xsd:element ref="ns3:Job_x0020_Completed" minOccurs="0"/>
                <xsd:element ref="ns3:Job_x0020_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2" nillable="true" ma:displayName="Description" ma:description="A brief description of the projec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9da2b-6e79-4644-bb2a-b556bc2d250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lient" ma:index="11" ma:displayName="Client" ma:list="{ff2f405b-a035-44c4-a178-1718bfa8aa97}" ma:internalName="Client" ma:readOnly="false" ma:showField="Title" ma:web="a4a9da2b-6e79-4644-bb2a-b556bc2d250b">
      <xsd:simpleType>
        <xsd:restriction base="dms:Lookup"/>
      </xsd:simpleType>
    </xsd:element>
    <xsd:element name="Project_x0020_Type" ma:index="13" ma:displayName="Project Type" ma:list="{02d9e4bb-d6ed-480a-961d-9440d9511bca}" ma:internalName="Project_x0020_Type1" ma:readOnly="false" ma:showField="Title" ma:web="a4a9da2b-6e79-4644-bb2a-b556bc2d250b">
      <xsd:simpleType>
        <xsd:restriction base="dms:Lookup"/>
      </xsd:simpleType>
    </xsd:element>
    <xsd:element name="Job_x0020_No." ma:index="14" nillable="true" ma:displayName="Job No." ma:internalName="Job_x0020_No_x002e_">
      <xsd:simpleType>
        <xsd:restriction base="dms:Text">
          <xsd:maxLength value="255"/>
        </xsd:restriction>
      </xsd:simpleType>
    </xsd:element>
    <xsd:element name="Status" ma:index="15" ma:displayName="Status" ma:list="{74b819d4-2584-4509-be9d-341e1d21fcbd}" ma:internalName="Status" ma:readOnly="false" ma:showField="Title" ma:web="a4a9da2b-6e79-4644-bb2a-b556bc2d250b">
      <xsd:simpleType>
        <xsd:restriction base="dms:Lookup"/>
      </xsd:simpleType>
    </xsd:element>
    <xsd:element name="Job_x0020_Category" ma:index="16" ma:displayName="Job Category" ma:list="{973fbdb0-c863-433e-9d8d-86d71a2e9171}" ma:internalName="Job_x0020_Category" ma:readOnly="false" ma:showField="Title" ma:web="a4a9da2b-6e79-4644-bb2a-b556bc2d250b">
      <xsd:simpleType>
        <xsd:restriction base="dms:Lookup"/>
      </xsd:simpleType>
    </xsd:element>
    <xsd:element name="Link_x0020_to_x0020_Proposal" ma:index="17" nillable="true" ma:displayName="Link to NZIER Library Archive" ma:format="Hyperlink" ma:internalName="Link_x0020_to_x0020_Proposal0"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ink_x0020_to_x0020_Related_x0020_2" ma:index="18" nillable="true" ma:displayName="Link to Related 2" ma:format="Hyperlink" ma:internalName="Link_x0020_to_x0020_Related_x0020_2">
      <xsd:complexType>
        <xsd:complexContent>
          <xsd:extension base="dms:URL">
            <xsd:sequence>
              <xsd:element name="Url" type="dms:ValidUrl" minOccurs="0" nillable="true"/>
              <xsd:element name="Description" type="xsd:string" nillable="true"/>
            </xsd:sequence>
          </xsd:extension>
        </xsd:complexContent>
      </xsd:complexType>
    </xsd:element>
    <xsd:element name="Link_x0020_to_x0020_Related" ma:index="19" nillable="true" ma:displayName="Link to Related 1" ma:format="Hyperlink" ma:internalName="Link_x0020_to_x0020_Related">
      <xsd:complexType>
        <xsd:complexContent>
          <xsd:extension base="dms:URL">
            <xsd:sequence>
              <xsd:element name="Url" type="dms:ValidUrl" minOccurs="0" nillable="true"/>
              <xsd:element name="Description" type="xsd:string" nillable="true"/>
            </xsd:sequence>
          </xsd:extension>
        </xsd:complexContent>
      </xsd:complexType>
    </xsd:element>
    <xsd:element name="Link_x0020_to_x0020_WFMax" ma:index="20" nillable="true" ma:displayName="Link to WFMax" ma:format="Hyperlink" ma:internalName="Link_x0020_to_x0020_WFMax">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ef84be-d13d-4d81-b00a-eac6814b3f5c" elementFormDefault="qualified">
    <xsd:import namespace="http://schemas.microsoft.com/office/2006/documentManagement/types"/>
    <xsd:import namespace="http://schemas.microsoft.com/office/infopath/2007/PartnerControls"/>
    <xsd:element name="Job_x0020_Completed" ma:index="21" nillable="true" ma:displayName="Date Completed" ma:format="DateOnly" ma:internalName="Job_x0020_Completed">
      <xsd:simpleType>
        <xsd:restriction base="dms:DateTime"/>
      </xsd:simpleType>
    </xsd:element>
    <xsd:element name="Job_x0020_Created" ma:index="22" nillable="true" ma:displayName="Date Created" ma:default="[today]" ma:format="DateOnly" ma:internalName="Job_x0020_Creat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lient xmlns="a4a9da2b-6e79-4644-bb2a-b556bc2d250b">50</Client>
    <Job_x0020_No. xmlns="a4a9da2b-6e79-4644-bb2a-b556bc2d250b">0799</Job_x0020_No.>
    <Job_x0020_Category xmlns="a4a9da2b-6e79-4644-bb2a-b556bc2d250b">5</Job_x0020_Category>
    <Link_x0020_to_x0020_Proposal xmlns="a4a9da2b-6e79-4644-bb2a-b556bc2d250b">
      <Url xsi:nil="true"/>
      <Description xsi:nil="true"/>
    </Link_x0020_to_x0020_Proposal>
    <DocumentSetDescription xmlns="http://schemas.microsoft.com/sharepoint/v3" xsi:nil="true"/>
    <_dlc_DocId xmlns="a4a9da2b-6e79-4644-bb2a-b556bc2d250b" xsi:nil="true"/>
    <Link_x0020_to_x0020_Related_x0020_2 xmlns="a4a9da2b-6e79-4644-bb2a-b556bc2d250b">
      <Url xsi:nil="true"/>
      <Description xsi:nil="true"/>
    </Link_x0020_to_x0020_Related_x0020_2>
    <Status xmlns="a4a9da2b-6e79-4644-bb2a-b556bc2d250b">5</Status>
    <Link_x0020_to_x0020_WFMax xmlns="a4a9da2b-6e79-4644-bb2a-b556bc2d250b">
      <Url xsi:nil="true"/>
      <Description xsi:nil="true"/>
    </Link_x0020_to_x0020_WFMax>
    <Link_x0020_to_x0020_Related xmlns="a4a9da2b-6e79-4644-bb2a-b556bc2d250b">
      <Url xsi:nil="true"/>
      <Description xsi:nil="true"/>
    </Link_x0020_to_x0020_Related>
    <Project_x0020_Type xmlns="a4a9da2b-6e79-4644-bb2a-b556bc2d250b">1</Project_x0020_Type>
    <Job_x0020_Completed xmlns="4cef84be-d13d-4d81-b00a-eac6814b3f5c" xsi:nil="true"/>
    <Job_x0020_Created xmlns="4cef84be-d13d-4d81-b00a-eac6814b3f5c" xsi:nil="true"/>
  </documentManagement>
</p:properties>
</file>

<file path=customXml/itemProps1.xml><?xml version="1.0" encoding="utf-8"?>
<ds:datastoreItem xmlns:ds="http://schemas.openxmlformats.org/officeDocument/2006/customXml" ds:itemID="{D51641B8-0045-4D0A-A6F8-C3F45FB6DA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a9da2b-6e79-4644-bb2a-b556bc2d250b"/>
    <ds:schemaRef ds:uri="4cef84be-d13d-4d81-b00a-eac6814b3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ACB522-62D2-49FC-9398-C6839681E8AA}">
  <ds:schemaRefs>
    <ds:schemaRef ds:uri="http://schemas.microsoft.com/sharepoint/v3/contenttype/forms"/>
  </ds:schemaRefs>
</ds:datastoreItem>
</file>

<file path=customXml/itemProps3.xml><?xml version="1.0" encoding="utf-8"?>
<ds:datastoreItem xmlns:ds="http://schemas.openxmlformats.org/officeDocument/2006/customXml" ds:itemID="{3B4FD971-3DBE-4C98-BAE5-0CBC3A69DA0A}">
  <ds:schemaRefs>
    <ds:schemaRef ds:uri="http://schemas.microsoft.com/sharepoint/events"/>
  </ds:schemaRefs>
</ds:datastoreItem>
</file>

<file path=customXml/itemProps4.xml><?xml version="1.0" encoding="utf-8"?>
<ds:datastoreItem xmlns:ds="http://schemas.openxmlformats.org/officeDocument/2006/customXml" ds:itemID="{F31A8236-7151-4CFD-AC2D-5130E355F267}">
  <ds:schemaRefs>
    <ds:schemaRef ds:uri="http://purl.org/dc/elements/1.1/"/>
    <ds:schemaRef ds:uri="http://schemas.microsoft.com/office/2006/metadata/properties"/>
    <ds:schemaRef ds:uri="http://schemas.microsoft.com/sharepoint/v3"/>
    <ds:schemaRef ds:uri="4cef84be-d13d-4d81-b00a-eac6814b3f5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4a9da2b-6e79-4644-bb2a-b556bc2d250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18</vt:i4>
      </vt:variant>
    </vt:vector>
  </HeadingPairs>
  <TitlesOfParts>
    <vt:vector size="34" baseType="lpstr">
      <vt:lpstr>Directory</vt:lpstr>
      <vt:lpstr>Spider</vt:lpstr>
      <vt:lpstr>1</vt:lpstr>
      <vt:lpstr>1.1</vt:lpstr>
      <vt:lpstr>2</vt:lpstr>
      <vt:lpstr>2.1</vt:lpstr>
      <vt:lpstr>3</vt:lpstr>
      <vt:lpstr>3.1</vt:lpstr>
      <vt:lpstr>4</vt:lpstr>
      <vt:lpstr>5</vt:lpstr>
      <vt:lpstr>6</vt:lpstr>
      <vt:lpstr>6.1</vt:lpstr>
      <vt:lpstr>7</vt:lpstr>
      <vt:lpstr>8</vt:lpstr>
      <vt:lpstr>9</vt:lpstr>
      <vt:lpstr>10</vt:lpstr>
      <vt:lpstr>CNY_AgeGroup</vt:lpstr>
      <vt:lpstr>CNY_AgeGroup2</vt:lpstr>
      <vt:lpstr>CNY_Change</vt:lpstr>
      <vt:lpstr>CNY_Change2</vt:lpstr>
      <vt:lpstr>CNY_LOS</vt:lpstr>
      <vt:lpstr>CNY_LOS2</vt:lpstr>
      <vt:lpstr>CNY_NZPort_OSA_Citiz</vt:lpstr>
      <vt:lpstr>CNY_NZPort_OSA_Citiz2</vt:lpstr>
      <vt:lpstr>CNY_Title</vt:lpstr>
      <vt:lpstr>CNY_Title2</vt:lpstr>
      <vt:lpstr>CNY_TotVisArrivals</vt:lpstr>
      <vt:lpstr>CNY_TotVisArrivals2</vt:lpstr>
      <vt:lpstr>CNY_TravelPurpose</vt:lpstr>
      <vt:lpstr>CNY_TravelPurpose2</vt:lpstr>
      <vt:lpstr>CNY_Years</vt:lpstr>
      <vt:lpstr>CNY_Years2</vt:lpstr>
      <vt:lpstr>CNY_Years3</vt:lpstr>
      <vt:lpstr>'1'!Print_Area</vt:lpstr>
    </vt:vector>
  </TitlesOfParts>
  <Company>New Zealand Institute of Economic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BUILTIN\Administrators</dc:creator>
  <cp:keywords/>
  <dc:description/>
  <cp:lastModifiedBy>Dion Gamperle</cp:lastModifiedBy>
  <cp:lastPrinted>2013-10-22T20:40:37Z</cp:lastPrinted>
  <dcterms:created xsi:type="dcterms:W3CDTF">2013-10-10T01:42:20Z</dcterms:created>
  <dcterms:modified xsi:type="dcterms:W3CDTF">2017-07-14T03:50:47Z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010F-40DD-612E-F820</vt:lpwstr>
  </property>
  <property fmtid="{D5CDD505-2E9C-101B-9397-08002B2CF9AE}" pid="3" name="ContentTypeId">
    <vt:lpwstr>0x010100F369549A17A5474C80B2D0D18F9A7A3601010500EDE12648E327D44D9FED5AFEC1743E01</vt:lpwstr>
  </property>
  <property fmtid="{D5CDD505-2E9C-101B-9397-08002B2CF9AE}" pid="4" name="wic_System_Copyright">
    <vt:lpwstr/>
  </property>
  <property fmtid="{D5CDD505-2E9C-101B-9397-08002B2CF9AE}" pid="5" name="_docset_NoMedatataSyncRequired">
    <vt:lpwstr>False</vt:lpwstr>
  </property>
  <property fmtid="{D5CDD505-2E9C-101B-9397-08002B2CF9AE}" pid="6" name="Link to Proposal">
    <vt:lpwstr/>
  </property>
</Properties>
</file>